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75" windowWidth="14805" windowHeight="6540" tabRatio="754" activeTab="9"/>
  </bookViews>
  <sheets>
    <sheet name="舱位调整" sheetId="7" r:id="rId1"/>
    <sheet name="CNP2 S" sheetId="28" r:id="rId2"/>
    <sheet name="CNP2 N" sheetId="29" r:id="rId3"/>
    <sheet name="CPF N" sheetId="30" r:id="rId4"/>
    <sheet name="CVT-T S" sheetId="1" r:id="rId5"/>
    <sheet name="CVT-T N" sheetId="2" r:id="rId6"/>
    <sheet name="NCT S" sheetId="3" r:id="rId7"/>
    <sheet name="NCT N" sheetId="4" r:id="rId8"/>
    <sheet name="JVT S" sheetId="5" r:id="rId9"/>
    <sheet name="JVT N" sheetId="6" r:id="rId10"/>
    <sheet name="RBC2 S" sheetId="8" r:id="rId11"/>
    <sheet name="RBC2 N" sheetId="9" r:id="rId12"/>
    <sheet name="CTJ S" sheetId="10" r:id="rId13"/>
    <sheet name="CTJ N" sheetId="11" r:id="rId14"/>
    <sheet name="CVT-V W" sheetId="12" r:id="rId15"/>
    <sheet name="CVT-V E" sheetId="13" state="hidden" r:id="rId16"/>
    <sheet name="CVT2 S" sheetId="14" r:id="rId17"/>
    <sheet name="CVT2 N" sheetId="15" r:id="rId18"/>
    <sheet name="CV1 S" sheetId="16" state="hidden" r:id="rId19"/>
    <sheet name="CV1 N" sheetId="17" state="hidden" r:id="rId20"/>
    <sheet name="CVX1 S" sheetId="18" state="hidden" r:id="rId21"/>
    <sheet name="CVX1 N" sheetId="19" state="hidden" r:id="rId22"/>
    <sheet name="CHH2 S" sheetId="20" state="hidden" r:id="rId23"/>
    <sheet name="CHH2 N" sheetId="21" state="hidden" r:id="rId24"/>
    <sheet name="JCV S" sheetId="22" state="hidden" r:id="rId25"/>
    <sheet name="JCV N" sheetId="23" state="hidden" r:id="rId26"/>
    <sheet name="KTX7 S" sheetId="24" state="hidden" r:id="rId27"/>
    <sheet name="KTX7 N" sheetId="25" state="hidden" r:id="rId28"/>
    <sheet name="SVG W" sheetId="26" state="hidden" r:id="rId29"/>
    <sheet name="SVG E" sheetId="27" state="hidden" r:id="rId30"/>
    <sheet name="情况" sheetId="31" r:id="rId31"/>
    <sheet name="航线舱位变化" sheetId="33" r:id="rId32"/>
    <sheet name="SA" sheetId="34" r:id="rId33"/>
    <sheet name="Sheet1" sheetId="32" r:id="rId34"/>
    <sheet name="Sheet2" sheetId="35" r:id="rId35"/>
    <sheet name="Sheet3" sheetId="36" r:id="rId36"/>
    <sheet name="Sheet4" sheetId="37" r:id="rId37"/>
  </sheets>
  <definedNames>
    <definedName name="OLE_LINK14" localSheetId="36">Sheet4!$A$3</definedName>
  </definedNames>
  <calcPr calcId="145621"/>
</workbook>
</file>

<file path=xl/calcChain.xml><?xml version="1.0" encoding="utf-8"?>
<calcChain xmlns="http://schemas.openxmlformats.org/spreadsheetml/2006/main">
  <c r="L218" i="3" l="1"/>
  <c r="K218" i="3"/>
  <c r="J218" i="3"/>
  <c r="I218" i="3"/>
  <c r="F218" i="3"/>
  <c r="F219" i="3" s="1"/>
  <c r="E218" i="3"/>
  <c r="E219" i="3" s="1"/>
  <c r="AF217" i="3"/>
  <c r="AE217" i="3"/>
  <c r="AD217" i="3"/>
  <c r="AC217" i="3"/>
  <c r="AB217" i="3"/>
  <c r="AA217" i="3"/>
  <c r="N217" i="3"/>
  <c r="M217" i="3"/>
  <c r="H217" i="3"/>
  <c r="G217" i="3"/>
  <c r="AF216" i="3"/>
  <c r="AE216" i="3"/>
  <c r="AD216" i="3"/>
  <c r="AC216" i="3"/>
  <c r="AB216" i="3"/>
  <c r="AA216" i="3"/>
  <c r="N216" i="3"/>
  <c r="M216" i="3"/>
  <c r="H216" i="3"/>
  <c r="G216" i="3"/>
  <c r="AF215" i="3"/>
  <c r="AE215" i="3"/>
  <c r="AD215" i="3"/>
  <c r="AC215" i="3"/>
  <c r="AB215" i="3"/>
  <c r="AA215" i="3"/>
  <c r="N215" i="3"/>
  <c r="M215" i="3"/>
  <c r="H215" i="3"/>
  <c r="G215" i="3"/>
  <c r="AF214" i="3"/>
  <c r="AE214" i="3"/>
  <c r="AD214" i="3"/>
  <c r="AC214" i="3"/>
  <c r="AB214" i="3"/>
  <c r="AA214" i="3"/>
  <c r="N214" i="3"/>
  <c r="M214" i="3"/>
  <c r="H214" i="3"/>
  <c r="G214" i="3"/>
  <c r="AF213" i="3"/>
  <c r="AE213" i="3"/>
  <c r="AD213" i="3"/>
  <c r="AC213" i="3"/>
  <c r="AB213" i="3"/>
  <c r="AA213" i="3"/>
  <c r="N213" i="3"/>
  <c r="M213" i="3"/>
  <c r="H213" i="3"/>
  <c r="G213" i="3"/>
  <c r="AF212" i="3"/>
  <c r="AE212" i="3"/>
  <c r="AD212" i="3"/>
  <c r="AC212" i="3"/>
  <c r="AB212" i="3"/>
  <c r="AA212" i="3"/>
  <c r="N212" i="3"/>
  <c r="M212" i="3"/>
  <c r="H212" i="3"/>
  <c r="G212" i="3"/>
  <c r="AF211" i="3"/>
  <c r="AE211" i="3"/>
  <c r="AD211" i="3"/>
  <c r="AC211" i="3"/>
  <c r="AB211" i="3"/>
  <c r="AA211" i="3"/>
  <c r="N211" i="3"/>
  <c r="M211" i="3"/>
  <c r="H211" i="3"/>
  <c r="G211" i="3"/>
  <c r="AF210" i="3"/>
  <c r="AE210" i="3"/>
  <c r="AD210" i="3"/>
  <c r="AC210" i="3"/>
  <c r="AB210" i="3"/>
  <c r="AA210" i="3"/>
  <c r="N210" i="3"/>
  <c r="M210" i="3"/>
  <c r="H210" i="3"/>
  <c r="G210" i="3"/>
  <c r="AF209" i="3"/>
  <c r="AE209" i="3"/>
  <c r="AD209" i="3"/>
  <c r="AC209" i="3"/>
  <c r="AB209" i="3"/>
  <c r="AA209" i="3"/>
  <c r="N209" i="3"/>
  <c r="M209" i="3"/>
  <c r="H209" i="3"/>
  <c r="G209" i="3"/>
  <c r="M218" i="3" l="1"/>
  <c r="N218" i="3"/>
  <c r="G218" i="3"/>
  <c r="H218" i="3"/>
  <c r="G113" i="28"/>
  <c r="L134" i="11"/>
  <c r="A134" i="11"/>
  <c r="R133" i="11"/>
  <c r="Q133" i="11"/>
  <c r="P133" i="11"/>
  <c r="O133" i="11"/>
  <c r="L133" i="11"/>
  <c r="K133" i="11"/>
  <c r="J133" i="11"/>
  <c r="I133" i="11"/>
  <c r="F133" i="11"/>
  <c r="F134" i="11" s="1"/>
  <c r="E133" i="11"/>
  <c r="G133" i="11" s="1"/>
  <c r="AF132" i="11"/>
  <c r="AE132" i="11"/>
  <c r="AD132" i="11"/>
  <c r="AB132" i="11"/>
  <c r="AA132" i="11"/>
  <c r="N132" i="11"/>
  <c r="M132" i="11"/>
  <c r="H132" i="11"/>
  <c r="G132" i="11"/>
  <c r="AF131" i="11"/>
  <c r="AE131" i="11"/>
  <c r="AD131" i="11"/>
  <c r="AB131" i="11"/>
  <c r="AA131" i="11"/>
  <c r="N131" i="11"/>
  <c r="M131" i="11"/>
  <c r="H131" i="11"/>
  <c r="G131" i="11"/>
  <c r="AF130" i="11"/>
  <c r="AE130" i="11"/>
  <c r="AD130" i="11"/>
  <c r="AB130" i="11"/>
  <c r="AA130" i="11"/>
  <c r="N130" i="11"/>
  <c r="M130" i="11"/>
  <c r="H130" i="11"/>
  <c r="G130" i="11"/>
  <c r="AF129" i="11"/>
  <c r="AE129" i="11"/>
  <c r="AD129" i="11"/>
  <c r="AB129" i="11"/>
  <c r="AA129" i="11"/>
  <c r="N129" i="11"/>
  <c r="M129" i="11"/>
  <c r="H129" i="11"/>
  <c r="G129" i="11"/>
  <c r="AF128" i="11"/>
  <c r="AE128" i="11"/>
  <c r="AD128" i="11"/>
  <c r="AB128" i="11"/>
  <c r="AA128" i="11"/>
  <c r="N128" i="11"/>
  <c r="M128" i="11"/>
  <c r="H128" i="11"/>
  <c r="G128" i="11"/>
  <c r="AF127" i="11"/>
  <c r="AE127" i="11"/>
  <c r="AD127" i="11"/>
  <c r="AB127" i="11"/>
  <c r="AA127" i="11"/>
  <c r="N127" i="11"/>
  <c r="M127" i="11"/>
  <c r="H127" i="11"/>
  <c r="G127" i="11"/>
  <c r="AF126" i="11"/>
  <c r="AE126" i="11"/>
  <c r="AD126" i="11"/>
  <c r="AB126" i="11"/>
  <c r="AA126" i="11"/>
  <c r="N126" i="11"/>
  <c r="M126" i="11"/>
  <c r="H126" i="11"/>
  <c r="G126" i="11"/>
  <c r="AF125" i="11"/>
  <c r="AE125" i="11"/>
  <c r="AD125" i="11"/>
  <c r="AB125" i="11"/>
  <c r="AA125" i="11"/>
  <c r="N125" i="11"/>
  <c r="M125" i="11"/>
  <c r="H125" i="11"/>
  <c r="G125" i="11"/>
  <c r="AF124" i="11"/>
  <c r="AE124" i="11"/>
  <c r="AD124" i="11"/>
  <c r="AB124" i="11"/>
  <c r="AA124" i="11"/>
  <c r="N124" i="11"/>
  <c r="N133" i="11" s="1"/>
  <c r="M124" i="11"/>
  <c r="M133" i="11" s="1"/>
  <c r="H124" i="11"/>
  <c r="G124" i="11"/>
  <c r="Q141" i="9"/>
  <c r="L141" i="9"/>
  <c r="F141" i="9"/>
  <c r="A141" i="9"/>
  <c r="R140" i="9"/>
  <c r="Q140" i="9"/>
  <c r="P140" i="9"/>
  <c r="O140" i="9"/>
  <c r="L140" i="9"/>
  <c r="K140" i="9"/>
  <c r="J140" i="9"/>
  <c r="I140" i="9"/>
  <c r="H140" i="9"/>
  <c r="G140" i="9"/>
  <c r="F140" i="9"/>
  <c r="E140" i="9"/>
  <c r="J141" i="9" s="1"/>
  <c r="AA139" i="9"/>
  <c r="Z139" i="9"/>
  <c r="Y139" i="9"/>
  <c r="W139" i="9"/>
  <c r="V139" i="9"/>
  <c r="N139" i="9"/>
  <c r="M139" i="9"/>
  <c r="H139" i="9"/>
  <c r="G139" i="9"/>
  <c r="AA138" i="9"/>
  <c r="Z138" i="9"/>
  <c r="Y138" i="9"/>
  <c r="W138" i="9"/>
  <c r="V138" i="9"/>
  <c r="N138" i="9"/>
  <c r="M138" i="9"/>
  <c r="H138" i="9"/>
  <c r="G138" i="9"/>
  <c r="AA137" i="9"/>
  <c r="Z137" i="9"/>
  <c r="Y137" i="9"/>
  <c r="W137" i="9"/>
  <c r="V137" i="9"/>
  <c r="N137" i="9"/>
  <c r="M137" i="9"/>
  <c r="H137" i="9"/>
  <c r="G137" i="9"/>
  <c r="AA136" i="9"/>
  <c r="Z136" i="9"/>
  <c r="Y136" i="9"/>
  <c r="W136" i="9"/>
  <c r="V136" i="9"/>
  <c r="N136" i="9"/>
  <c r="M136" i="9"/>
  <c r="H136" i="9"/>
  <c r="G136" i="9"/>
  <c r="AA135" i="9"/>
  <c r="Z135" i="9"/>
  <c r="Y135" i="9"/>
  <c r="W135" i="9"/>
  <c r="V135" i="9"/>
  <c r="N135" i="9"/>
  <c r="N140" i="9" s="1"/>
  <c r="M135" i="9"/>
  <c r="M140" i="9" s="1"/>
  <c r="H135" i="9"/>
  <c r="G135" i="9"/>
  <c r="L124" i="6"/>
  <c r="A124" i="6"/>
  <c r="R123" i="6"/>
  <c r="Q123" i="6"/>
  <c r="P123" i="6"/>
  <c r="O123" i="6"/>
  <c r="L123" i="6"/>
  <c r="K123" i="6"/>
  <c r="J123" i="6"/>
  <c r="I123" i="6"/>
  <c r="H123" i="6"/>
  <c r="G123" i="6"/>
  <c r="F123" i="6"/>
  <c r="F124" i="6" s="1"/>
  <c r="E123" i="6"/>
  <c r="J124" i="6" s="1"/>
  <c r="AF122" i="6"/>
  <c r="AE122" i="6"/>
  <c r="AD122" i="6"/>
  <c r="AB122" i="6"/>
  <c r="AA122" i="6"/>
  <c r="N122" i="6"/>
  <c r="M122" i="6"/>
  <c r="H122" i="6"/>
  <c r="G122" i="6"/>
  <c r="AF121" i="6"/>
  <c r="AE121" i="6"/>
  <c r="AD121" i="6"/>
  <c r="AB121" i="6"/>
  <c r="AA121" i="6"/>
  <c r="N121" i="6"/>
  <c r="M121" i="6"/>
  <c r="H121" i="6"/>
  <c r="G121" i="6"/>
  <c r="AF120" i="6"/>
  <c r="AE120" i="6"/>
  <c r="AD120" i="6"/>
  <c r="AB120" i="6"/>
  <c r="AA120" i="6"/>
  <c r="N120" i="6"/>
  <c r="M120" i="6"/>
  <c r="H120" i="6"/>
  <c r="G120" i="6"/>
  <c r="AF119" i="6"/>
  <c r="AE119" i="6"/>
  <c r="AD119" i="6"/>
  <c r="AB119" i="6"/>
  <c r="AA119" i="6"/>
  <c r="N119" i="6"/>
  <c r="M119" i="6"/>
  <c r="H119" i="6"/>
  <c r="G119" i="6"/>
  <c r="AF118" i="6"/>
  <c r="AE118" i="6"/>
  <c r="AD118" i="6"/>
  <c r="AB118" i="6"/>
  <c r="AA118" i="6"/>
  <c r="N118" i="6"/>
  <c r="M118" i="6"/>
  <c r="H118" i="6"/>
  <c r="G118" i="6"/>
  <c r="AF117" i="6"/>
  <c r="AE117" i="6"/>
  <c r="AD117" i="6"/>
  <c r="AB117" i="6"/>
  <c r="AA117" i="6"/>
  <c r="N117" i="6"/>
  <c r="N123" i="6" s="1"/>
  <c r="M117" i="6"/>
  <c r="M123" i="6" s="1"/>
  <c r="H117" i="6"/>
  <c r="G117" i="6"/>
  <c r="L118" i="4"/>
  <c r="K118" i="4"/>
  <c r="J118" i="4"/>
  <c r="I118" i="4"/>
  <c r="F118" i="4"/>
  <c r="F119" i="4" s="1"/>
  <c r="E118" i="4"/>
  <c r="G118" i="4" s="1"/>
  <c r="AF117" i="4"/>
  <c r="AE117" i="4"/>
  <c r="AD117" i="4"/>
  <c r="AC117" i="4"/>
  <c r="AB117" i="4"/>
  <c r="AA117" i="4"/>
  <c r="N117" i="4"/>
  <c r="M117" i="4"/>
  <c r="H117" i="4"/>
  <c r="G117" i="4"/>
  <c r="AF116" i="4"/>
  <c r="AE116" i="4"/>
  <c r="AD116" i="4"/>
  <c r="AC116" i="4"/>
  <c r="AB116" i="4"/>
  <c r="AA116" i="4"/>
  <c r="N116" i="4"/>
  <c r="M116" i="4"/>
  <c r="H116" i="4"/>
  <c r="G116" i="4"/>
  <c r="AF115" i="4"/>
  <c r="AE115" i="4"/>
  <c r="AD115" i="4"/>
  <c r="AC115" i="4"/>
  <c r="AB115" i="4"/>
  <c r="AA115" i="4"/>
  <c r="N115" i="4"/>
  <c r="N118" i="4" s="1"/>
  <c r="M115" i="4"/>
  <c r="H115" i="4"/>
  <c r="G115" i="4"/>
  <c r="E142" i="2"/>
  <c r="L141" i="2"/>
  <c r="K141" i="2"/>
  <c r="J141" i="2"/>
  <c r="I141" i="2"/>
  <c r="F141" i="2"/>
  <c r="F142" i="2" s="1"/>
  <c r="E141" i="2"/>
  <c r="G141" i="2" s="1"/>
  <c r="AF140" i="2"/>
  <c r="AE140" i="2"/>
  <c r="AD140" i="2"/>
  <c r="AC140" i="2"/>
  <c r="AB140" i="2"/>
  <c r="AA140" i="2"/>
  <c r="N140" i="2"/>
  <c r="M140" i="2"/>
  <c r="H140" i="2"/>
  <c r="G140" i="2"/>
  <c r="AF139" i="2"/>
  <c r="AE139" i="2"/>
  <c r="AD139" i="2"/>
  <c r="AC139" i="2"/>
  <c r="AB139" i="2"/>
  <c r="AA139" i="2"/>
  <c r="N139" i="2"/>
  <c r="M139" i="2"/>
  <c r="H139" i="2"/>
  <c r="G139" i="2"/>
  <c r="AF138" i="2"/>
  <c r="AE138" i="2"/>
  <c r="AD138" i="2"/>
  <c r="AC138" i="2"/>
  <c r="AB138" i="2"/>
  <c r="AA138" i="2"/>
  <c r="N138" i="2"/>
  <c r="N141" i="2" s="1"/>
  <c r="M138" i="2"/>
  <c r="H138" i="2"/>
  <c r="G138" i="2"/>
  <c r="AF137" i="2"/>
  <c r="AE137" i="2"/>
  <c r="AD137" i="2"/>
  <c r="AC137" i="2"/>
  <c r="AB137" i="2"/>
  <c r="AA137" i="2"/>
  <c r="N137" i="2"/>
  <c r="M137" i="2"/>
  <c r="M141" i="2" s="1"/>
  <c r="H137" i="2"/>
  <c r="G137" i="2"/>
  <c r="L134" i="10"/>
  <c r="A134" i="10"/>
  <c r="R133" i="10"/>
  <c r="Q133" i="10"/>
  <c r="P133" i="10"/>
  <c r="O133" i="10"/>
  <c r="L133" i="10"/>
  <c r="K133" i="10"/>
  <c r="J133" i="10"/>
  <c r="I133" i="10"/>
  <c r="F133" i="10"/>
  <c r="H133" i="10" s="1"/>
  <c r="E133" i="10"/>
  <c r="E134" i="10" s="1"/>
  <c r="AF132" i="10"/>
  <c r="AE132" i="10"/>
  <c r="AD132" i="10"/>
  <c r="AB132" i="10"/>
  <c r="AA132" i="10"/>
  <c r="N132" i="10"/>
  <c r="M132" i="10"/>
  <c r="H132" i="10"/>
  <c r="G132" i="10"/>
  <c r="AF131" i="10"/>
  <c r="AE131" i="10"/>
  <c r="AD131" i="10"/>
  <c r="AB131" i="10"/>
  <c r="AA131" i="10"/>
  <c r="N131" i="10"/>
  <c r="M131" i="10"/>
  <c r="H131" i="10"/>
  <c r="G131" i="10"/>
  <c r="AF130" i="10"/>
  <c r="AE130" i="10"/>
  <c r="AD130" i="10"/>
  <c r="AB130" i="10"/>
  <c r="AA130" i="10"/>
  <c r="N130" i="10"/>
  <c r="M130" i="10"/>
  <c r="H130" i="10"/>
  <c r="G130" i="10"/>
  <c r="AF129" i="10"/>
  <c r="AE129" i="10"/>
  <c r="AD129" i="10"/>
  <c r="AB129" i="10"/>
  <c r="AA129" i="10"/>
  <c r="N129" i="10"/>
  <c r="M129" i="10"/>
  <c r="H129" i="10"/>
  <c r="G129" i="10"/>
  <c r="AF128" i="10"/>
  <c r="AE128" i="10"/>
  <c r="AD128" i="10"/>
  <c r="AB128" i="10"/>
  <c r="AA128" i="10"/>
  <c r="N128" i="10"/>
  <c r="M128" i="10"/>
  <c r="H128" i="10"/>
  <c r="G128" i="10"/>
  <c r="AF127" i="10"/>
  <c r="AE127" i="10"/>
  <c r="AD127" i="10"/>
  <c r="AB127" i="10"/>
  <c r="AA127" i="10"/>
  <c r="N127" i="10"/>
  <c r="M127" i="10"/>
  <c r="H127" i="10"/>
  <c r="G127" i="10"/>
  <c r="AF126" i="10"/>
  <c r="AE126" i="10"/>
  <c r="AD126" i="10"/>
  <c r="AB126" i="10"/>
  <c r="AA126" i="10"/>
  <c r="N126" i="10"/>
  <c r="M126" i="10"/>
  <c r="H126" i="10"/>
  <c r="G126" i="10"/>
  <c r="AF125" i="10"/>
  <c r="AE125" i="10"/>
  <c r="AD125" i="10"/>
  <c r="AB125" i="10"/>
  <c r="AA125" i="10"/>
  <c r="N125" i="10"/>
  <c r="M125" i="10"/>
  <c r="H125" i="10"/>
  <c r="G125" i="10"/>
  <c r="AF124" i="10"/>
  <c r="AE124" i="10"/>
  <c r="AD124" i="10"/>
  <c r="AB124" i="10"/>
  <c r="AA124" i="10"/>
  <c r="N124" i="10"/>
  <c r="N133" i="10" s="1"/>
  <c r="M124" i="10"/>
  <c r="M133" i="10" s="1"/>
  <c r="H124" i="10"/>
  <c r="G124" i="10"/>
  <c r="E213" i="1"/>
  <c r="AE131" i="29"/>
  <c r="AD131" i="29"/>
  <c r="AE130" i="29"/>
  <c r="AD130" i="29"/>
  <c r="F130" i="29"/>
  <c r="F131" i="29" s="1"/>
  <c r="E130" i="29"/>
  <c r="E131" i="29" s="1"/>
  <c r="AF131" i="29" s="1"/>
  <c r="AF129" i="29"/>
  <c r="AE129" i="29"/>
  <c r="AD129" i="29"/>
  <c r="AF128" i="29"/>
  <c r="AE128" i="29"/>
  <c r="AD128" i="29"/>
  <c r="AF127" i="29"/>
  <c r="AE127" i="29"/>
  <c r="AD127" i="29"/>
  <c r="AF126" i="29"/>
  <c r="AE126" i="29"/>
  <c r="AD126" i="29"/>
  <c r="AF125" i="29"/>
  <c r="AE125" i="29"/>
  <c r="AD125" i="29"/>
  <c r="AF124" i="29"/>
  <c r="AE124" i="29"/>
  <c r="AD124" i="29"/>
  <c r="AF123" i="29"/>
  <c r="AE123" i="29"/>
  <c r="AD123" i="29"/>
  <c r="AF122" i="29"/>
  <c r="AE122" i="29"/>
  <c r="AD122" i="29"/>
  <c r="H122" i="29"/>
  <c r="G122" i="29"/>
  <c r="AF121" i="29"/>
  <c r="AE121" i="29"/>
  <c r="AD121" i="29"/>
  <c r="AF120" i="29"/>
  <c r="AE120" i="29"/>
  <c r="AD120" i="29"/>
  <c r="AF119" i="29"/>
  <c r="AE119" i="29"/>
  <c r="AD119" i="29"/>
  <c r="AC119" i="29"/>
  <c r="AC120" i="29" s="1"/>
  <c r="AC121" i="29" s="1"/>
  <c r="AC122" i="29" s="1"/>
  <c r="AC123" i="29" s="1"/>
  <c r="AC124" i="29" s="1"/>
  <c r="AC125" i="29" s="1"/>
  <c r="AC126" i="29" s="1"/>
  <c r="AC127" i="29" s="1"/>
  <c r="AC128" i="29" s="1"/>
  <c r="AC129" i="29" s="1"/>
  <c r="AC130" i="29" s="1"/>
  <c r="AC131" i="29" s="1"/>
  <c r="AB119" i="29"/>
  <c r="AB120" i="29" s="1"/>
  <c r="AB121" i="29" s="1"/>
  <c r="AB122" i="29" s="1"/>
  <c r="AB123" i="29" s="1"/>
  <c r="AB124" i="29" s="1"/>
  <c r="AB125" i="29" s="1"/>
  <c r="AB126" i="29" s="1"/>
  <c r="AB127" i="29" s="1"/>
  <c r="AB128" i="29" s="1"/>
  <c r="AB129" i="29" s="1"/>
  <c r="AB130" i="29" s="1"/>
  <c r="AB131" i="29" s="1"/>
  <c r="AA119" i="29"/>
  <c r="AA120" i="29" s="1"/>
  <c r="AA121" i="29" s="1"/>
  <c r="AA122" i="29" s="1"/>
  <c r="AA123" i="29" s="1"/>
  <c r="AA124" i="29" s="1"/>
  <c r="AA125" i="29" s="1"/>
  <c r="AA126" i="29" s="1"/>
  <c r="AA127" i="29" s="1"/>
  <c r="AA128" i="29" s="1"/>
  <c r="AA129" i="29" s="1"/>
  <c r="AA130" i="29" s="1"/>
  <c r="AA131" i="29" s="1"/>
  <c r="H133" i="11" l="1"/>
  <c r="E134" i="11"/>
  <c r="J134" i="11"/>
  <c r="E141" i="9"/>
  <c r="E124" i="6"/>
  <c r="M118" i="4"/>
  <c r="E119" i="4"/>
  <c r="H118" i="4"/>
  <c r="H141" i="2"/>
  <c r="F134" i="10"/>
  <c r="J134" i="10"/>
  <c r="G133" i="10"/>
  <c r="H130" i="29"/>
  <c r="AF130" i="29"/>
  <c r="G130" i="29"/>
  <c r="Q168" i="8"/>
  <c r="L168" i="8"/>
  <c r="A168" i="8"/>
  <c r="R167" i="8"/>
  <c r="Q167" i="8"/>
  <c r="P167" i="8"/>
  <c r="O167" i="8"/>
  <c r="L167" i="8"/>
  <c r="K167" i="8"/>
  <c r="J167" i="8"/>
  <c r="I167" i="8"/>
  <c r="F167" i="8"/>
  <c r="H167" i="8" s="1"/>
  <c r="E167" i="8"/>
  <c r="G167" i="8" s="1"/>
  <c r="AF166" i="8"/>
  <c r="AE166" i="8"/>
  <c r="AD166" i="8"/>
  <c r="AB166" i="8"/>
  <c r="AA166" i="8"/>
  <c r="N166" i="8"/>
  <c r="M166" i="8"/>
  <c r="H166" i="8"/>
  <c r="G166" i="8"/>
  <c r="AF165" i="8"/>
  <c r="AE165" i="8"/>
  <c r="AD165" i="8"/>
  <c r="AB165" i="8"/>
  <c r="AA165" i="8"/>
  <c r="H165" i="8"/>
  <c r="G165" i="8"/>
  <c r="AF164" i="8"/>
  <c r="AE164" i="8"/>
  <c r="AD164" i="8"/>
  <c r="AB164" i="8"/>
  <c r="AA164" i="8"/>
  <c r="N164" i="8"/>
  <c r="M164" i="8"/>
  <c r="H164" i="8"/>
  <c r="G164" i="8"/>
  <c r="AF163" i="8"/>
  <c r="AE163" i="8"/>
  <c r="AD163" i="8"/>
  <c r="AB163" i="8"/>
  <c r="AA163" i="8"/>
  <c r="N163" i="8"/>
  <c r="M163" i="8"/>
  <c r="H163" i="8"/>
  <c r="G163" i="8"/>
  <c r="AF162" i="8"/>
  <c r="AE162" i="8"/>
  <c r="AD162" i="8"/>
  <c r="AB162" i="8"/>
  <c r="AA162" i="8"/>
  <c r="N162" i="8"/>
  <c r="M162" i="8"/>
  <c r="H162" i="8"/>
  <c r="G162" i="8"/>
  <c r="AF161" i="8"/>
  <c r="AE161" i="8"/>
  <c r="AD161" i="8"/>
  <c r="AB161" i="8"/>
  <c r="AA161" i="8"/>
  <c r="N161" i="8"/>
  <c r="M161" i="8"/>
  <c r="H161" i="8"/>
  <c r="G161" i="8"/>
  <c r="AF160" i="8"/>
  <c r="AE160" i="8"/>
  <c r="AD160" i="8"/>
  <c r="AB160" i="8"/>
  <c r="AA160" i="8"/>
  <c r="N160" i="8"/>
  <c r="M160" i="8"/>
  <c r="H160" i="8"/>
  <c r="G160" i="8"/>
  <c r="AF159" i="8"/>
  <c r="AE159" i="8"/>
  <c r="AD159" i="8"/>
  <c r="AB159" i="8"/>
  <c r="AA159" i="8"/>
  <c r="N159" i="8"/>
  <c r="M159" i="8"/>
  <c r="H159" i="8"/>
  <c r="G159" i="8"/>
  <c r="AF158" i="8"/>
  <c r="AE158" i="8"/>
  <c r="AD158" i="8"/>
  <c r="AB158" i="8"/>
  <c r="AA158" i="8"/>
  <c r="N158" i="8"/>
  <c r="M158" i="8"/>
  <c r="H158" i="8"/>
  <c r="G158" i="8"/>
  <c r="AF157" i="8"/>
  <c r="AE157" i="8"/>
  <c r="AD157" i="8"/>
  <c r="AB157" i="8"/>
  <c r="AA157" i="8"/>
  <c r="N157" i="8"/>
  <c r="N167" i="8" s="1"/>
  <c r="M157" i="8"/>
  <c r="H157" i="8"/>
  <c r="G157" i="8"/>
  <c r="AF156" i="8"/>
  <c r="AE156" i="8"/>
  <c r="AD156" i="8"/>
  <c r="AB156" i="8"/>
  <c r="AA156" i="8"/>
  <c r="N156" i="8"/>
  <c r="M156" i="8"/>
  <c r="M167" i="8" s="1"/>
  <c r="H156" i="8"/>
  <c r="G156" i="8"/>
  <c r="L178" i="5"/>
  <c r="A178" i="5"/>
  <c r="R177" i="5"/>
  <c r="Q177" i="5"/>
  <c r="P177" i="5"/>
  <c r="O177" i="5"/>
  <c r="L177" i="5"/>
  <c r="K177" i="5"/>
  <c r="J177" i="5"/>
  <c r="I177" i="5"/>
  <c r="F177" i="5"/>
  <c r="F178" i="5" s="1"/>
  <c r="E177" i="5"/>
  <c r="E178" i="5" s="1"/>
  <c r="AF176" i="5"/>
  <c r="AE176" i="5"/>
  <c r="AD176" i="5"/>
  <c r="AB176" i="5"/>
  <c r="AA176" i="5"/>
  <c r="N176" i="5"/>
  <c r="M176" i="5"/>
  <c r="H176" i="5"/>
  <c r="G176" i="5"/>
  <c r="AF175" i="5"/>
  <c r="AE175" i="5"/>
  <c r="AD175" i="5"/>
  <c r="AB175" i="5"/>
  <c r="AA175" i="5"/>
  <c r="N175" i="5"/>
  <c r="M175" i="5"/>
  <c r="H175" i="5"/>
  <c r="G175" i="5"/>
  <c r="AF174" i="5"/>
  <c r="AE174" i="5"/>
  <c r="AD174" i="5"/>
  <c r="AB174" i="5"/>
  <c r="AA174" i="5"/>
  <c r="N174" i="5"/>
  <c r="M174" i="5"/>
  <c r="H174" i="5"/>
  <c r="G174" i="5"/>
  <c r="AF173" i="5"/>
  <c r="AE173" i="5"/>
  <c r="AD173" i="5"/>
  <c r="AB173" i="5"/>
  <c r="AA173" i="5"/>
  <c r="N173" i="5"/>
  <c r="M173" i="5"/>
  <c r="H173" i="5"/>
  <c r="G173" i="5"/>
  <c r="AF172" i="5"/>
  <c r="AE172" i="5"/>
  <c r="AD172" i="5"/>
  <c r="AB172" i="5"/>
  <c r="AA172" i="5"/>
  <c r="N172" i="5"/>
  <c r="M172" i="5"/>
  <c r="H172" i="5"/>
  <c r="G172" i="5"/>
  <c r="AF171" i="5"/>
  <c r="AE171" i="5"/>
  <c r="AD171" i="5"/>
  <c r="AB171" i="5"/>
  <c r="AA171" i="5"/>
  <c r="N171" i="5"/>
  <c r="M171" i="5"/>
  <c r="H171" i="5"/>
  <c r="G171" i="5"/>
  <c r="AF170" i="5"/>
  <c r="AE170" i="5"/>
  <c r="AD170" i="5"/>
  <c r="AB170" i="5"/>
  <c r="AA170" i="5"/>
  <c r="N170" i="5"/>
  <c r="M170" i="5"/>
  <c r="H170" i="5"/>
  <c r="G170" i="5"/>
  <c r="AF169" i="5"/>
  <c r="AE169" i="5"/>
  <c r="AD169" i="5"/>
  <c r="AB169" i="5"/>
  <c r="AA169" i="5"/>
  <c r="N169" i="5"/>
  <c r="M169" i="5"/>
  <c r="H169" i="5"/>
  <c r="G169" i="5"/>
  <c r="AF168" i="5"/>
  <c r="AE168" i="5"/>
  <c r="AD168" i="5"/>
  <c r="AB168" i="5"/>
  <c r="AA168" i="5"/>
  <c r="N168" i="5"/>
  <c r="M168" i="5"/>
  <c r="H168" i="5"/>
  <c r="G168" i="5"/>
  <c r="AF167" i="5"/>
  <c r="AE167" i="5"/>
  <c r="AD167" i="5"/>
  <c r="AB167" i="5"/>
  <c r="AA167" i="5"/>
  <c r="N167" i="5"/>
  <c r="M167" i="5"/>
  <c r="H167" i="5"/>
  <c r="G167" i="5"/>
  <c r="AF166" i="5"/>
  <c r="AE166" i="5"/>
  <c r="AD166" i="5"/>
  <c r="AB166" i="5"/>
  <c r="AA166" i="5"/>
  <c r="N166" i="5"/>
  <c r="M166" i="5"/>
  <c r="H166" i="5"/>
  <c r="G166" i="5"/>
  <c r="AF165" i="5"/>
  <c r="AE165" i="5"/>
  <c r="AD165" i="5"/>
  <c r="AB165" i="5"/>
  <c r="AA165" i="5"/>
  <c r="N165" i="5"/>
  <c r="M165" i="5"/>
  <c r="M177" i="5" s="1"/>
  <c r="H165" i="5"/>
  <c r="G165" i="5"/>
  <c r="L213" i="1"/>
  <c r="K213" i="1"/>
  <c r="J213" i="1"/>
  <c r="I213" i="1"/>
  <c r="F213" i="1"/>
  <c r="F214" i="1" s="1"/>
  <c r="E214" i="1"/>
  <c r="AF212" i="1"/>
  <c r="AE212" i="1"/>
  <c r="AD212" i="1"/>
  <c r="AC212" i="1"/>
  <c r="AB212" i="1"/>
  <c r="AA212" i="1"/>
  <c r="N212" i="1"/>
  <c r="M212" i="1"/>
  <c r="H212" i="1"/>
  <c r="G212" i="1"/>
  <c r="AF211" i="1"/>
  <c r="AE211" i="1"/>
  <c r="AD211" i="1"/>
  <c r="AC211" i="1"/>
  <c r="AB211" i="1"/>
  <c r="AA211" i="1"/>
  <c r="N211" i="1"/>
  <c r="M211" i="1"/>
  <c r="H211" i="1"/>
  <c r="G211" i="1"/>
  <c r="AF210" i="1"/>
  <c r="AE210" i="1"/>
  <c r="AD210" i="1"/>
  <c r="AC210" i="1"/>
  <c r="AB210" i="1"/>
  <c r="AA210" i="1"/>
  <c r="N210" i="1"/>
  <c r="M210" i="1"/>
  <c r="H210" i="1"/>
  <c r="G210" i="1"/>
  <c r="AF209" i="1"/>
  <c r="AE209" i="1"/>
  <c r="AD209" i="1"/>
  <c r="AC209" i="1"/>
  <c r="AB209" i="1"/>
  <c r="AA209" i="1"/>
  <c r="N209" i="1"/>
  <c r="M209" i="1"/>
  <c r="H209" i="1"/>
  <c r="G209" i="1"/>
  <c r="AF208" i="1"/>
  <c r="AE208" i="1"/>
  <c r="AD208" i="1"/>
  <c r="AC208" i="1"/>
  <c r="AB208" i="1"/>
  <c r="AA208" i="1"/>
  <c r="N208" i="1"/>
  <c r="M208" i="1"/>
  <c r="H208" i="1"/>
  <c r="G208" i="1"/>
  <c r="AF207" i="1"/>
  <c r="AE207" i="1"/>
  <c r="AD207" i="1"/>
  <c r="AC207" i="1"/>
  <c r="AB207" i="1"/>
  <c r="AA207" i="1"/>
  <c r="N207" i="1"/>
  <c r="M207" i="1"/>
  <c r="H207" i="1"/>
  <c r="G207" i="1"/>
  <c r="AF206" i="1"/>
  <c r="AE206" i="1"/>
  <c r="AD206" i="1"/>
  <c r="AC206" i="1"/>
  <c r="AB206" i="1"/>
  <c r="AA206" i="1"/>
  <c r="N206" i="1"/>
  <c r="N213" i="1" s="1"/>
  <c r="M206" i="1"/>
  <c r="H206" i="1"/>
  <c r="G206" i="1"/>
  <c r="AF205" i="1"/>
  <c r="AE205" i="1"/>
  <c r="AD205" i="1"/>
  <c r="AC205" i="1"/>
  <c r="AB205" i="1"/>
  <c r="AA205" i="1"/>
  <c r="N205" i="1"/>
  <c r="M205" i="1"/>
  <c r="H205" i="1"/>
  <c r="G205" i="1"/>
  <c r="AF204" i="1"/>
  <c r="AE204" i="1"/>
  <c r="AD204" i="1"/>
  <c r="AC204" i="1"/>
  <c r="AB204" i="1"/>
  <c r="AA204" i="1"/>
  <c r="N204" i="1"/>
  <c r="M204" i="1"/>
  <c r="H204" i="1"/>
  <c r="G204" i="1"/>
  <c r="AF203" i="1"/>
  <c r="AE203" i="1"/>
  <c r="AD203" i="1"/>
  <c r="AC203" i="1"/>
  <c r="AB203" i="1"/>
  <c r="AA203" i="1"/>
  <c r="N203" i="1"/>
  <c r="M203" i="1"/>
  <c r="M213" i="1" s="1"/>
  <c r="H203" i="1"/>
  <c r="G203" i="1"/>
  <c r="G213" i="1" l="1"/>
  <c r="E168" i="8"/>
  <c r="N177" i="5"/>
  <c r="J168" i="8"/>
  <c r="F168" i="8"/>
  <c r="G177" i="5"/>
  <c r="J178" i="5"/>
  <c r="H177" i="5"/>
  <c r="C178" i="5"/>
  <c r="H213" i="1"/>
  <c r="L201" i="3" l="1"/>
  <c r="K201" i="3"/>
  <c r="J201" i="3"/>
  <c r="I201" i="3"/>
  <c r="F201" i="3"/>
  <c r="F202" i="3" s="1"/>
  <c r="E201" i="3"/>
  <c r="G201" i="3" s="1"/>
  <c r="AF200" i="3"/>
  <c r="AE200" i="3"/>
  <c r="AD200" i="3"/>
  <c r="AC200" i="3"/>
  <c r="AB200" i="3"/>
  <c r="AA200" i="3"/>
  <c r="N200" i="3"/>
  <c r="M200" i="3"/>
  <c r="H200" i="3"/>
  <c r="G200" i="3"/>
  <c r="AF199" i="3"/>
  <c r="AE199" i="3"/>
  <c r="AD199" i="3"/>
  <c r="AC199" i="3"/>
  <c r="AB199" i="3"/>
  <c r="AA199" i="3"/>
  <c r="N199" i="3"/>
  <c r="M199" i="3"/>
  <c r="H199" i="3"/>
  <c r="G199" i="3"/>
  <c r="AF198" i="3"/>
  <c r="AE198" i="3"/>
  <c r="AD198" i="3"/>
  <c r="AC198" i="3"/>
  <c r="AB198" i="3"/>
  <c r="AA198" i="3"/>
  <c r="N198" i="3"/>
  <c r="M198" i="3"/>
  <c r="H198" i="3"/>
  <c r="G198" i="3"/>
  <c r="AF197" i="3"/>
  <c r="AE197" i="3"/>
  <c r="AD197" i="3"/>
  <c r="AC197" i="3"/>
  <c r="AB197" i="3"/>
  <c r="AA197" i="3"/>
  <c r="N197" i="3"/>
  <c r="M197" i="3"/>
  <c r="H197" i="3"/>
  <c r="G197" i="3"/>
  <c r="AF196" i="3"/>
  <c r="AE196" i="3"/>
  <c r="AD196" i="3"/>
  <c r="AC196" i="3"/>
  <c r="AB196" i="3"/>
  <c r="AA196" i="3"/>
  <c r="N196" i="3"/>
  <c r="M196" i="3"/>
  <c r="H196" i="3"/>
  <c r="G196" i="3"/>
  <c r="AF195" i="3"/>
  <c r="AE195" i="3"/>
  <c r="AD195" i="3"/>
  <c r="AC195" i="3"/>
  <c r="AB195" i="3"/>
  <c r="AA195" i="3"/>
  <c r="N195" i="3"/>
  <c r="M195" i="3"/>
  <c r="H195" i="3"/>
  <c r="G195" i="3"/>
  <c r="AF194" i="3"/>
  <c r="AE194" i="3"/>
  <c r="AD194" i="3"/>
  <c r="AC194" i="3"/>
  <c r="AB194" i="3"/>
  <c r="AA194" i="3"/>
  <c r="N194" i="3"/>
  <c r="M194" i="3"/>
  <c r="H194" i="3"/>
  <c r="G194" i="3"/>
  <c r="AF193" i="3"/>
  <c r="AE193" i="3"/>
  <c r="AD193" i="3"/>
  <c r="AC193" i="3"/>
  <c r="AB193" i="3"/>
  <c r="AA193" i="3"/>
  <c r="N193" i="3"/>
  <c r="M193" i="3"/>
  <c r="H193" i="3"/>
  <c r="G193" i="3"/>
  <c r="AF192" i="3"/>
  <c r="AE192" i="3"/>
  <c r="AD192" i="3"/>
  <c r="AC192" i="3"/>
  <c r="AB192" i="3"/>
  <c r="AA192" i="3"/>
  <c r="N192" i="3"/>
  <c r="M192" i="3"/>
  <c r="H192" i="3"/>
  <c r="G192" i="3"/>
  <c r="N201" i="3" l="1"/>
  <c r="E202" i="3"/>
  <c r="M201" i="3"/>
  <c r="H201" i="3"/>
  <c r="AE158" i="28"/>
  <c r="AD158" i="28"/>
  <c r="AE157" i="28"/>
  <c r="AD157" i="28"/>
  <c r="F157" i="28"/>
  <c r="F158" i="28" s="1"/>
  <c r="E157" i="28"/>
  <c r="E158" i="28" s="1"/>
  <c r="AF158" i="28" s="1"/>
  <c r="AF156" i="28"/>
  <c r="AF155" i="28"/>
  <c r="AE155" i="28"/>
  <c r="AD155" i="28"/>
  <c r="H155" i="28"/>
  <c r="G155" i="28"/>
  <c r="AF154" i="28"/>
  <c r="AE154" i="28"/>
  <c r="AD154" i="28"/>
  <c r="H154" i="28"/>
  <c r="G154" i="28"/>
  <c r="AF153" i="28"/>
  <c r="AE153" i="28"/>
  <c r="AD153" i="28"/>
  <c r="H153" i="28"/>
  <c r="G153" i="28"/>
  <c r="AF152" i="28"/>
  <c r="AE152" i="28"/>
  <c r="AD152" i="28"/>
  <c r="H152" i="28"/>
  <c r="G152" i="28"/>
  <c r="AF151" i="28"/>
  <c r="AE151" i="28"/>
  <c r="AD151" i="28"/>
  <c r="H151" i="28"/>
  <c r="G151" i="28"/>
  <c r="AF150" i="28"/>
  <c r="AE150" i="28"/>
  <c r="AD150" i="28"/>
  <c r="H150" i="28"/>
  <c r="G150" i="28"/>
  <c r="AF149" i="28"/>
  <c r="AE149" i="28"/>
  <c r="AD149" i="28"/>
  <c r="H149" i="28"/>
  <c r="G149" i="28"/>
  <c r="AF148" i="28"/>
  <c r="AE148" i="28"/>
  <c r="AD148" i="28"/>
  <c r="H148" i="28"/>
  <c r="G148" i="28"/>
  <c r="AF147" i="28"/>
  <c r="AE147" i="28"/>
  <c r="AD147" i="28"/>
  <c r="H147" i="28"/>
  <c r="G147" i="28"/>
  <c r="AF146" i="28"/>
  <c r="AE146" i="28"/>
  <c r="AD146" i="28"/>
  <c r="H146" i="28"/>
  <c r="G146" i="28"/>
  <c r="AF145" i="28"/>
  <c r="AE145" i="28"/>
  <c r="AD145" i="28"/>
  <c r="AC145" i="28"/>
  <c r="AC146" i="28" s="1"/>
  <c r="AC147" i="28" s="1"/>
  <c r="AC148" i="28" s="1"/>
  <c r="AC149" i="28" s="1"/>
  <c r="AC150" i="28" s="1"/>
  <c r="AC151" i="28" s="1"/>
  <c r="AC152" i="28" s="1"/>
  <c r="AC153" i="28" s="1"/>
  <c r="AC154" i="28" s="1"/>
  <c r="AC155" i="28" s="1"/>
  <c r="AC157" i="28" s="1"/>
  <c r="AC158" i="28" s="1"/>
  <c r="AB145" i="28"/>
  <c r="AB146" i="28" s="1"/>
  <c r="AB147" i="28" s="1"/>
  <c r="AB148" i="28" s="1"/>
  <c r="AB149" i="28" s="1"/>
  <c r="AB150" i="28" s="1"/>
  <c r="AB151" i="28" s="1"/>
  <c r="AB152" i="28" s="1"/>
  <c r="AB153" i="28" s="1"/>
  <c r="AB154" i="28" s="1"/>
  <c r="AB155" i="28" s="1"/>
  <c r="AB157" i="28" s="1"/>
  <c r="AB158" i="28" s="1"/>
  <c r="AA145" i="28"/>
  <c r="AA146" i="28" s="1"/>
  <c r="AA147" i="28" s="1"/>
  <c r="AA148" i="28" s="1"/>
  <c r="AA149" i="28" s="1"/>
  <c r="AA150" i="28" s="1"/>
  <c r="AA151" i="28" s="1"/>
  <c r="AA152" i="28" s="1"/>
  <c r="AA153" i="28" s="1"/>
  <c r="AA154" i="28" s="1"/>
  <c r="AA155" i="28" s="1"/>
  <c r="AA157" i="28" s="1"/>
  <c r="AA158" i="28" s="1"/>
  <c r="AF157" i="28" l="1"/>
  <c r="G157" i="28"/>
  <c r="H157" i="28"/>
  <c r="F117" i="28"/>
  <c r="E117" i="28"/>
  <c r="AF116" i="28"/>
  <c r="G116" i="28" l="1"/>
  <c r="H116" i="28"/>
  <c r="L117" i="11" l="1"/>
  <c r="F117" i="11"/>
  <c r="A117" i="11"/>
  <c r="R116" i="11"/>
  <c r="Q116" i="11"/>
  <c r="P116" i="11"/>
  <c r="O116" i="11"/>
  <c r="L116" i="11"/>
  <c r="K116" i="11"/>
  <c r="J116" i="11"/>
  <c r="I116" i="11"/>
  <c r="F116" i="11"/>
  <c r="H116" i="11" s="1"/>
  <c r="E116" i="11"/>
  <c r="G116" i="11" s="1"/>
  <c r="AF115" i="11"/>
  <c r="AE115" i="11"/>
  <c r="AD115" i="11"/>
  <c r="AB115" i="11"/>
  <c r="AA115" i="11"/>
  <c r="N115" i="11"/>
  <c r="M115" i="11"/>
  <c r="H115" i="11"/>
  <c r="G115" i="11"/>
  <c r="AF114" i="11"/>
  <c r="AE114" i="11"/>
  <c r="AD114" i="11"/>
  <c r="AB114" i="11"/>
  <c r="AA114" i="11"/>
  <c r="N114" i="11"/>
  <c r="M114" i="11"/>
  <c r="H114" i="11"/>
  <c r="G114" i="11"/>
  <c r="AF113" i="11"/>
  <c r="AE113" i="11"/>
  <c r="AD113" i="11"/>
  <c r="AB113" i="11"/>
  <c r="AA113" i="11"/>
  <c r="N113" i="11"/>
  <c r="M113" i="11"/>
  <c r="H113" i="11"/>
  <c r="G113" i="11"/>
  <c r="AF112" i="11"/>
  <c r="AE112" i="11"/>
  <c r="AD112" i="11"/>
  <c r="AB112" i="11"/>
  <c r="AA112" i="11"/>
  <c r="N112" i="11"/>
  <c r="M112" i="11"/>
  <c r="H112" i="11"/>
  <c r="G112" i="11"/>
  <c r="AF111" i="11"/>
  <c r="AE111" i="11"/>
  <c r="AD111" i="11"/>
  <c r="AB111" i="11"/>
  <c r="AA111" i="11"/>
  <c r="N111" i="11"/>
  <c r="M111" i="11"/>
  <c r="H111" i="11"/>
  <c r="G111" i="11"/>
  <c r="AF110" i="11"/>
  <c r="AE110" i="11"/>
  <c r="AD110" i="11"/>
  <c r="AB110" i="11"/>
  <c r="AA110" i="11"/>
  <c r="N110" i="11"/>
  <c r="M110" i="11"/>
  <c r="H110" i="11"/>
  <c r="G110" i="11"/>
  <c r="AF109" i="11"/>
  <c r="AE109" i="11"/>
  <c r="AD109" i="11"/>
  <c r="AB109" i="11"/>
  <c r="AA109" i="11"/>
  <c r="N109" i="11"/>
  <c r="N116" i="11" s="1"/>
  <c r="M109" i="11"/>
  <c r="H109" i="11"/>
  <c r="G109" i="11"/>
  <c r="AF108" i="11"/>
  <c r="AE108" i="11"/>
  <c r="AD108" i="11"/>
  <c r="AB108" i="11"/>
  <c r="AA108" i="11"/>
  <c r="N108" i="11"/>
  <c r="M108" i="11"/>
  <c r="H108" i="11"/>
  <c r="G108" i="11"/>
  <c r="AF107" i="11"/>
  <c r="AE107" i="11"/>
  <c r="AD107" i="11"/>
  <c r="AB107" i="11"/>
  <c r="AA107" i="11"/>
  <c r="N107" i="11"/>
  <c r="M107" i="11"/>
  <c r="M116" i="11" s="1"/>
  <c r="H107" i="11"/>
  <c r="G107" i="11"/>
  <c r="Q128" i="9"/>
  <c r="L128" i="9"/>
  <c r="A128" i="9"/>
  <c r="R127" i="9"/>
  <c r="Q127" i="9"/>
  <c r="P127" i="9"/>
  <c r="O127" i="9"/>
  <c r="L127" i="9"/>
  <c r="K127" i="9"/>
  <c r="J127" i="9"/>
  <c r="I127" i="9"/>
  <c r="F127" i="9"/>
  <c r="H127" i="9" s="1"/>
  <c r="E127" i="9"/>
  <c r="J128" i="9" s="1"/>
  <c r="AA126" i="9"/>
  <c r="Z126" i="9"/>
  <c r="Y126" i="9"/>
  <c r="W126" i="9"/>
  <c r="V126" i="9"/>
  <c r="N126" i="9"/>
  <c r="M126" i="9"/>
  <c r="H126" i="9"/>
  <c r="G126" i="9"/>
  <c r="AA125" i="9"/>
  <c r="Z125" i="9"/>
  <c r="Y125" i="9"/>
  <c r="W125" i="9"/>
  <c r="V125" i="9"/>
  <c r="N125" i="9"/>
  <c r="M125" i="9"/>
  <c r="H125" i="9"/>
  <c r="G125" i="9"/>
  <c r="AA124" i="9"/>
  <c r="Z124" i="9"/>
  <c r="Y124" i="9"/>
  <c r="W124" i="9"/>
  <c r="V124" i="9"/>
  <c r="N124" i="9"/>
  <c r="M124" i="9"/>
  <c r="H124" i="9"/>
  <c r="G124" i="9"/>
  <c r="AA123" i="9"/>
  <c r="Z123" i="9"/>
  <c r="Y123" i="9"/>
  <c r="W123" i="9"/>
  <c r="V123" i="9"/>
  <c r="N123" i="9"/>
  <c r="M123" i="9"/>
  <c r="H123" i="9"/>
  <c r="G123" i="9"/>
  <c r="AA122" i="9"/>
  <c r="Z122" i="9"/>
  <c r="Y122" i="9"/>
  <c r="W122" i="9"/>
  <c r="V122" i="9"/>
  <c r="N122" i="9"/>
  <c r="N127" i="9" s="1"/>
  <c r="M122" i="9"/>
  <c r="M127" i="9" s="1"/>
  <c r="H122" i="9"/>
  <c r="G122" i="9"/>
  <c r="L110" i="6"/>
  <c r="A110" i="6"/>
  <c r="R109" i="6"/>
  <c r="Q109" i="6"/>
  <c r="P109" i="6"/>
  <c r="O109" i="6"/>
  <c r="L109" i="6"/>
  <c r="K109" i="6"/>
  <c r="J109" i="6"/>
  <c r="I109" i="6"/>
  <c r="F109" i="6"/>
  <c r="H109" i="6" s="1"/>
  <c r="E109" i="6"/>
  <c r="E110" i="6" s="1"/>
  <c r="AF108" i="6"/>
  <c r="AE108" i="6"/>
  <c r="AD108" i="6"/>
  <c r="AB108" i="6"/>
  <c r="AA108" i="6"/>
  <c r="N108" i="6"/>
  <c r="M108" i="6"/>
  <c r="H108" i="6"/>
  <c r="G108" i="6"/>
  <c r="AF107" i="6"/>
  <c r="AE107" i="6"/>
  <c r="AD107" i="6"/>
  <c r="AB107" i="6"/>
  <c r="AA107" i="6"/>
  <c r="N107" i="6"/>
  <c r="M107" i="6"/>
  <c r="H107" i="6"/>
  <c r="G107" i="6"/>
  <c r="AF106" i="6"/>
  <c r="AE106" i="6"/>
  <c r="AD106" i="6"/>
  <c r="AB106" i="6"/>
  <c r="AA106" i="6"/>
  <c r="N106" i="6"/>
  <c r="M106" i="6"/>
  <c r="H106" i="6"/>
  <c r="G106" i="6"/>
  <c r="AF105" i="6"/>
  <c r="AE105" i="6"/>
  <c r="AD105" i="6"/>
  <c r="AB105" i="6"/>
  <c r="AA105" i="6"/>
  <c r="N105" i="6"/>
  <c r="M105" i="6"/>
  <c r="H105" i="6"/>
  <c r="G105" i="6"/>
  <c r="AF104" i="6"/>
  <c r="AE104" i="6"/>
  <c r="AD104" i="6"/>
  <c r="AB104" i="6"/>
  <c r="AA104" i="6"/>
  <c r="N104" i="6"/>
  <c r="N109" i="6" s="1"/>
  <c r="M104" i="6"/>
  <c r="M109" i="6" s="1"/>
  <c r="H104" i="6"/>
  <c r="G104" i="6"/>
  <c r="AF103" i="6"/>
  <c r="AE103" i="6"/>
  <c r="AD103" i="6"/>
  <c r="AB103" i="6"/>
  <c r="AA103" i="6"/>
  <c r="N103" i="6"/>
  <c r="M103" i="6"/>
  <c r="H103" i="6"/>
  <c r="G103" i="6"/>
  <c r="J117" i="11" l="1"/>
  <c r="E117" i="11"/>
  <c r="E128" i="9"/>
  <c r="G127" i="9"/>
  <c r="F128" i="9"/>
  <c r="F110" i="6"/>
  <c r="J110" i="6"/>
  <c r="G109" i="6"/>
  <c r="L107" i="4" l="1"/>
  <c r="K107" i="4"/>
  <c r="J107" i="4"/>
  <c r="I107" i="4"/>
  <c r="F107" i="4"/>
  <c r="F108" i="4" s="1"/>
  <c r="E107" i="4"/>
  <c r="E108" i="4" s="1"/>
  <c r="AF106" i="4"/>
  <c r="AE106" i="4"/>
  <c r="AD106" i="4"/>
  <c r="AC106" i="4"/>
  <c r="AB106" i="4"/>
  <c r="AA106" i="4"/>
  <c r="N106" i="4"/>
  <c r="M106" i="4"/>
  <c r="H106" i="4"/>
  <c r="G106" i="4"/>
  <c r="AF105" i="4"/>
  <c r="AE105" i="4"/>
  <c r="AD105" i="4"/>
  <c r="AC105" i="4"/>
  <c r="AB105" i="4"/>
  <c r="AA105" i="4"/>
  <c r="N105" i="4"/>
  <c r="M105" i="4"/>
  <c r="H105" i="4"/>
  <c r="G105" i="4"/>
  <c r="AF104" i="4"/>
  <c r="AE104" i="4"/>
  <c r="AD104" i="4"/>
  <c r="AC104" i="4"/>
  <c r="AB104" i="4"/>
  <c r="AA104" i="4"/>
  <c r="N104" i="4"/>
  <c r="M104" i="4"/>
  <c r="M107" i="4" s="1"/>
  <c r="H104" i="4"/>
  <c r="G104" i="4"/>
  <c r="G85" i="29"/>
  <c r="H85" i="29"/>
  <c r="G66" i="29"/>
  <c r="H66" i="29"/>
  <c r="L129" i="2"/>
  <c r="K129" i="2"/>
  <c r="J129" i="2"/>
  <c r="I129" i="2"/>
  <c r="F129" i="2"/>
  <c r="H129" i="2" s="1"/>
  <c r="E129" i="2"/>
  <c r="E130" i="2" s="1"/>
  <c r="AF128" i="2"/>
  <c r="AE128" i="2"/>
  <c r="AD128" i="2"/>
  <c r="AC128" i="2"/>
  <c r="AB128" i="2"/>
  <c r="AA128" i="2"/>
  <c r="N128" i="2"/>
  <c r="M128" i="2"/>
  <c r="H128" i="2"/>
  <c r="G128" i="2"/>
  <c r="AF127" i="2"/>
  <c r="AE127" i="2"/>
  <c r="AD127" i="2"/>
  <c r="AC127" i="2"/>
  <c r="AB127" i="2"/>
  <c r="AA127" i="2"/>
  <c r="N127" i="2"/>
  <c r="M127" i="2"/>
  <c r="H127" i="2"/>
  <c r="G127" i="2"/>
  <c r="AF126" i="2"/>
  <c r="AE126" i="2"/>
  <c r="AD126" i="2"/>
  <c r="AC126" i="2"/>
  <c r="AB126" i="2"/>
  <c r="AA126" i="2"/>
  <c r="N126" i="2"/>
  <c r="M126" i="2"/>
  <c r="H126" i="2"/>
  <c r="G126" i="2"/>
  <c r="AF125" i="2"/>
  <c r="AE125" i="2"/>
  <c r="AD125" i="2"/>
  <c r="AC125" i="2"/>
  <c r="AB125" i="2"/>
  <c r="AA125" i="2"/>
  <c r="N125" i="2"/>
  <c r="N129" i="2" s="1"/>
  <c r="M125" i="2"/>
  <c r="M129" i="2" s="1"/>
  <c r="H125" i="2"/>
  <c r="G125" i="2"/>
  <c r="E82" i="30"/>
  <c r="L81" i="30"/>
  <c r="K81" i="30"/>
  <c r="J81" i="30"/>
  <c r="I81" i="30"/>
  <c r="G81" i="30"/>
  <c r="F81" i="30"/>
  <c r="F82" i="30" s="1"/>
  <c r="E81" i="30"/>
  <c r="AF80" i="30"/>
  <c r="AE80" i="30"/>
  <c r="AD80" i="30"/>
  <c r="AC80" i="30"/>
  <c r="AB80" i="30"/>
  <c r="AA80" i="30"/>
  <c r="N80" i="30"/>
  <c r="M80" i="30"/>
  <c r="H80" i="30"/>
  <c r="G80" i="30"/>
  <c r="AF79" i="30"/>
  <c r="AE79" i="30"/>
  <c r="AD79" i="30"/>
  <c r="AC79" i="30"/>
  <c r="AB79" i="30"/>
  <c r="AA79" i="30"/>
  <c r="N79" i="30"/>
  <c r="M79" i="30"/>
  <c r="H79" i="30"/>
  <c r="G79" i="30"/>
  <c r="AF78" i="30"/>
  <c r="AE78" i="30"/>
  <c r="AD78" i="30"/>
  <c r="AC78" i="30"/>
  <c r="AB78" i="30"/>
  <c r="AA78" i="30"/>
  <c r="N78" i="30"/>
  <c r="M78" i="30"/>
  <c r="H78" i="30"/>
  <c r="G78" i="30"/>
  <c r="AF77" i="30"/>
  <c r="AE77" i="30"/>
  <c r="AD77" i="30"/>
  <c r="AC77" i="30"/>
  <c r="AB77" i="30"/>
  <c r="AA77" i="30"/>
  <c r="N77" i="30"/>
  <c r="N81" i="30" s="1"/>
  <c r="M77" i="30"/>
  <c r="M81" i="30" s="1"/>
  <c r="H77" i="30"/>
  <c r="G77" i="30"/>
  <c r="F70" i="30"/>
  <c r="L69" i="30"/>
  <c r="K69" i="30"/>
  <c r="J69" i="30"/>
  <c r="I69" i="30"/>
  <c r="H69" i="30"/>
  <c r="G69" i="30"/>
  <c r="F69" i="30"/>
  <c r="E69" i="30"/>
  <c r="E70" i="30" s="1"/>
  <c r="AF68" i="30"/>
  <c r="AE68" i="30"/>
  <c r="AD68" i="30"/>
  <c r="AC68" i="30"/>
  <c r="AB68" i="30"/>
  <c r="AA68" i="30"/>
  <c r="N68" i="30"/>
  <c r="M68" i="30"/>
  <c r="H68" i="30"/>
  <c r="G68" i="30"/>
  <c r="AF67" i="30"/>
  <c r="AE67" i="30"/>
  <c r="AD67" i="30"/>
  <c r="AC67" i="30"/>
  <c r="AB67" i="30"/>
  <c r="AA67" i="30"/>
  <c r="N67" i="30"/>
  <c r="M67" i="30"/>
  <c r="H67" i="30"/>
  <c r="G67" i="30"/>
  <c r="AF66" i="30"/>
  <c r="AE66" i="30"/>
  <c r="AD66" i="30"/>
  <c r="AC66" i="30"/>
  <c r="AB66" i="30"/>
  <c r="AA66" i="30"/>
  <c r="N66" i="30"/>
  <c r="M66" i="30"/>
  <c r="H66" i="30"/>
  <c r="G66" i="30"/>
  <c r="AF65" i="30"/>
  <c r="AE65" i="30"/>
  <c r="AD65" i="30"/>
  <c r="AC65" i="30"/>
  <c r="AB65" i="30"/>
  <c r="AA65" i="30"/>
  <c r="N65" i="30"/>
  <c r="N69" i="30" s="1"/>
  <c r="M65" i="30"/>
  <c r="M69" i="30" s="1"/>
  <c r="H65" i="30"/>
  <c r="G65" i="30"/>
  <c r="AE112" i="29"/>
  <c r="AD112" i="29"/>
  <c r="AE111" i="29"/>
  <c r="AD111" i="29"/>
  <c r="F111" i="29"/>
  <c r="H111" i="29" s="1"/>
  <c r="E111" i="29"/>
  <c r="E112" i="29" s="1"/>
  <c r="AF112" i="29" s="1"/>
  <c r="AF110" i="29"/>
  <c r="AE110" i="29"/>
  <c r="AD110" i="29"/>
  <c r="AF109" i="29"/>
  <c r="AE109" i="29"/>
  <c r="AD109" i="29"/>
  <c r="AF108" i="29"/>
  <c r="AE108" i="29"/>
  <c r="AD108" i="29"/>
  <c r="AF107" i="29"/>
  <c r="AE107" i="29"/>
  <c r="AD107" i="29"/>
  <c r="AF106" i="29"/>
  <c r="AE106" i="29"/>
  <c r="AD106" i="29"/>
  <c r="AF105" i="29"/>
  <c r="AE105" i="29"/>
  <c r="AD105" i="29"/>
  <c r="AF104" i="29"/>
  <c r="AE104" i="29"/>
  <c r="AD104" i="29"/>
  <c r="AF103" i="29"/>
  <c r="AE103" i="29"/>
  <c r="AD103" i="29"/>
  <c r="H103" i="29"/>
  <c r="G103" i="29"/>
  <c r="AF102" i="29"/>
  <c r="AE102" i="29"/>
  <c r="AD102" i="29"/>
  <c r="AF101" i="29"/>
  <c r="AE101" i="29"/>
  <c r="AD101" i="29"/>
  <c r="AF100" i="29"/>
  <c r="AE100" i="29"/>
  <c r="AD100" i="29"/>
  <c r="AC100" i="29"/>
  <c r="AC101" i="29" s="1"/>
  <c r="AC102" i="29" s="1"/>
  <c r="AC103" i="29" s="1"/>
  <c r="AC104" i="29" s="1"/>
  <c r="AC105" i="29" s="1"/>
  <c r="AC106" i="29" s="1"/>
  <c r="AC107" i="29" s="1"/>
  <c r="AC108" i="29" s="1"/>
  <c r="AC109" i="29" s="1"/>
  <c r="AC110" i="29" s="1"/>
  <c r="AC111" i="29" s="1"/>
  <c r="AC112" i="29" s="1"/>
  <c r="AB100" i="29"/>
  <c r="AB101" i="29" s="1"/>
  <c r="AB102" i="29" s="1"/>
  <c r="AB103" i="29" s="1"/>
  <c r="AB104" i="29" s="1"/>
  <c r="AB105" i="29" s="1"/>
  <c r="AB106" i="29" s="1"/>
  <c r="AB107" i="29" s="1"/>
  <c r="AB108" i="29" s="1"/>
  <c r="AB109" i="29" s="1"/>
  <c r="AB110" i="29" s="1"/>
  <c r="AB111" i="29" s="1"/>
  <c r="AB112" i="29" s="1"/>
  <c r="AA100" i="29"/>
  <c r="AA101" i="29" s="1"/>
  <c r="AA102" i="29" s="1"/>
  <c r="AA103" i="29" s="1"/>
  <c r="AA104" i="29" s="1"/>
  <c r="AA105" i="29" s="1"/>
  <c r="AA106" i="29" s="1"/>
  <c r="AA107" i="29" s="1"/>
  <c r="AA108" i="29" s="1"/>
  <c r="AA109" i="29" s="1"/>
  <c r="AA110" i="29" s="1"/>
  <c r="AA111" i="29" s="1"/>
  <c r="AA112" i="29" s="1"/>
  <c r="N107" i="4" l="1"/>
  <c r="G107" i="4"/>
  <c r="H107" i="4"/>
  <c r="F130" i="2"/>
  <c r="G129" i="2"/>
  <c r="H81" i="30"/>
  <c r="F112" i="29"/>
  <c r="AF111" i="29"/>
  <c r="G111" i="29"/>
  <c r="Q149" i="8" l="1"/>
  <c r="L149" i="8"/>
  <c r="A149" i="8"/>
  <c r="R148" i="8"/>
  <c r="Q148" i="8"/>
  <c r="P148" i="8"/>
  <c r="O148" i="8"/>
  <c r="N148" i="8"/>
  <c r="M148" i="8"/>
  <c r="L148" i="8"/>
  <c r="K148" i="8"/>
  <c r="J148" i="8"/>
  <c r="I148" i="8"/>
  <c r="F148" i="8"/>
  <c r="F149" i="8" s="1"/>
  <c r="E148" i="8"/>
  <c r="E149" i="8" s="1"/>
  <c r="AF147" i="8"/>
  <c r="AE147" i="8"/>
  <c r="AD147" i="8"/>
  <c r="AB147" i="8"/>
  <c r="AA147" i="8"/>
  <c r="N147" i="8"/>
  <c r="M147" i="8"/>
  <c r="H147" i="8"/>
  <c r="G147" i="8"/>
  <c r="AF146" i="8"/>
  <c r="AE146" i="8"/>
  <c r="AD146" i="8"/>
  <c r="AB146" i="8"/>
  <c r="AA146" i="8"/>
  <c r="H146" i="8"/>
  <c r="G146" i="8"/>
  <c r="AF145" i="8"/>
  <c r="AE145" i="8"/>
  <c r="AD145" i="8"/>
  <c r="AB145" i="8"/>
  <c r="AA145" i="8"/>
  <c r="N145" i="8"/>
  <c r="M145" i="8"/>
  <c r="H145" i="8"/>
  <c r="G145" i="8"/>
  <c r="AF144" i="8"/>
  <c r="AE144" i="8"/>
  <c r="AD144" i="8"/>
  <c r="AB144" i="8"/>
  <c r="AA144" i="8"/>
  <c r="N144" i="8"/>
  <c r="M144" i="8"/>
  <c r="H144" i="8"/>
  <c r="G144" i="8"/>
  <c r="AF143" i="8"/>
  <c r="AE143" i="8"/>
  <c r="AD143" i="8"/>
  <c r="AB143" i="8"/>
  <c r="AA143" i="8"/>
  <c r="N143" i="8"/>
  <c r="M143" i="8"/>
  <c r="H143" i="8"/>
  <c r="G143" i="8"/>
  <c r="AF142" i="8"/>
  <c r="AE142" i="8"/>
  <c r="AD142" i="8"/>
  <c r="AB142" i="8"/>
  <c r="AA142" i="8"/>
  <c r="N142" i="8"/>
  <c r="M142" i="8"/>
  <c r="H142" i="8"/>
  <c r="G142" i="8"/>
  <c r="AF141" i="8"/>
  <c r="AE141" i="8"/>
  <c r="AD141" i="8"/>
  <c r="AB141" i="8"/>
  <c r="AA141" i="8"/>
  <c r="N141" i="8"/>
  <c r="M141" i="8"/>
  <c r="H141" i="8"/>
  <c r="G141" i="8"/>
  <c r="AF140" i="8"/>
  <c r="AE140" i="8"/>
  <c r="AD140" i="8"/>
  <c r="AB140" i="8"/>
  <c r="AA140" i="8"/>
  <c r="N140" i="8"/>
  <c r="M140" i="8"/>
  <c r="H140" i="8"/>
  <c r="G140" i="8"/>
  <c r="AF139" i="8"/>
  <c r="AE139" i="8"/>
  <c r="AD139" i="8"/>
  <c r="AB139" i="8"/>
  <c r="AA139" i="8"/>
  <c r="N139" i="8"/>
  <c r="M139" i="8"/>
  <c r="H139" i="8"/>
  <c r="G139" i="8"/>
  <c r="AF138" i="8"/>
  <c r="AE138" i="8"/>
  <c r="AD138" i="8"/>
  <c r="AB138" i="8"/>
  <c r="AA138" i="8"/>
  <c r="N138" i="8"/>
  <c r="M138" i="8"/>
  <c r="H138" i="8"/>
  <c r="G138" i="8"/>
  <c r="AF137" i="8"/>
  <c r="AE137" i="8"/>
  <c r="AD137" i="8"/>
  <c r="AB137" i="8"/>
  <c r="AA137" i="8"/>
  <c r="N137" i="8"/>
  <c r="M137" i="8"/>
  <c r="H137" i="8"/>
  <c r="G137" i="8"/>
  <c r="J149" i="8" l="1"/>
  <c r="G148" i="8"/>
  <c r="H148" i="8"/>
  <c r="L117" i="10"/>
  <c r="A117" i="10"/>
  <c r="R116" i="10"/>
  <c r="Q116" i="10"/>
  <c r="P116" i="10"/>
  <c r="O116" i="10"/>
  <c r="L116" i="10"/>
  <c r="K116" i="10"/>
  <c r="J116" i="10"/>
  <c r="I116" i="10"/>
  <c r="F116" i="10"/>
  <c r="F117" i="10" s="1"/>
  <c r="E116" i="10"/>
  <c r="J117" i="10" s="1"/>
  <c r="AF115" i="10"/>
  <c r="AE115" i="10"/>
  <c r="AD115" i="10"/>
  <c r="AB115" i="10"/>
  <c r="AA115" i="10"/>
  <c r="N115" i="10"/>
  <c r="M115" i="10"/>
  <c r="H115" i="10"/>
  <c r="G115" i="10"/>
  <c r="AF114" i="10"/>
  <c r="AE114" i="10"/>
  <c r="AD114" i="10"/>
  <c r="AB114" i="10"/>
  <c r="AA114" i="10"/>
  <c r="N114" i="10"/>
  <c r="M114" i="10"/>
  <c r="H114" i="10"/>
  <c r="G114" i="10"/>
  <c r="AF113" i="10"/>
  <c r="AE113" i="10"/>
  <c r="AD113" i="10"/>
  <c r="AB113" i="10"/>
  <c r="AA113" i="10"/>
  <c r="N113" i="10"/>
  <c r="M113" i="10"/>
  <c r="H113" i="10"/>
  <c r="G113" i="10"/>
  <c r="AF112" i="10"/>
  <c r="AE112" i="10"/>
  <c r="AD112" i="10"/>
  <c r="AB112" i="10"/>
  <c r="AA112" i="10"/>
  <c r="N112" i="10"/>
  <c r="M112" i="10"/>
  <c r="H112" i="10"/>
  <c r="G112" i="10"/>
  <c r="AF111" i="10"/>
  <c r="AE111" i="10"/>
  <c r="AD111" i="10"/>
  <c r="AB111" i="10"/>
  <c r="AA111" i="10"/>
  <c r="N111" i="10"/>
  <c r="M111" i="10"/>
  <c r="H111" i="10"/>
  <c r="G111" i="10"/>
  <c r="AF110" i="10"/>
  <c r="AE110" i="10"/>
  <c r="AD110" i="10"/>
  <c r="AB110" i="10"/>
  <c r="AA110" i="10"/>
  <c r="N110" i="10"/>
  <c r="M110" i="10"/>
  <c r="H110" i="10"/>
  <c r="G110" i="10"/>
  <c r="AF109" i="10"/>
  <c r="AE109" i="10"/>
  <c r="AD109" i="10"/>
  <c r="AB109" i="10"/>
  <c r="AA109" i="10"/>
  <c r="N109" i="10"/>
  <c r="M109" i="10"/>
  <c r="H109" i="10"/>
  <c r="G109" i="10"/>
  <c r="AF108" i="10"/>
  <c r="AE108" i="10"/>
  <c r="AD108" i="10"/>
  <c r="AB108" i="10"/>
  <c r="AA108" i="10"/>
  <c r="N108" i="10"/>
  <c r="M108" i="10"/>
  <c r="H108" i="10"/>
  <c r="G108" i="10"/>
  <c r="AF107" i="10"/>
  <c r="AE107" i="10"/>
  <c r="AD107" i="10"/>
  <c r="AB107" i="10"/>
  <c r="AA107" i="10"/>
  <c r="N107" i="10"/>
  <c r="N116" i="10" s="1"/>
  <c r="M107" i="10"/>
  <c r="M116" i="10" s="1"/>
  <c r="H107" i="10"/>
  <c r="G107" i="10"/>
  <c r="L158" i="5"/>
  <c r="A158" i="5"/>
  <c r="R157" i="5"/>
  <c r="Q157" i="5"/>
  <c r="P157" i="5"/>
  <c r="O157" i="5"/>
  <c r="L157" i="5"/>
  <c r="K157" i="5"/>
  <c r="J157" i="5"/>
  <c r="I157" i="5"/>
  <c r="F157" i="5"/>
  <c r="E157" i="5"/>
  <c r="J158" i="5" s="1"/>
  <c r="AF156" i="5"/>
  <c r="AE156" i="5"/>
  <c r="AD156" i="5"/>
  <c r="AB156" i="5"/>
  <c r="AA156" i="5"/>
  <c r="N156" i="5"/>
  <c r="M156" i="5"/>
  <c r="H156" i="5"/>
  <c r="G156" i="5"/>
  <c r="AF155" i="5"/>
  <c r="AE155" i="5"/>
  <c r="AD155" i="5"/>
  <c r="AB155" i="5"/>
  <c r="AA155" i="5"/>
  <c r="N155" i="5"/>
  <c r="M155" i="5"/>
  <c r="H155" i="5"/>
  <c r="G155" i="5"/>
  <c r="AF154" i="5"/>
  <c r="AE154" i="5"/>
  <c r="AD154" i="5"/>
  <c r="AB154" i="5"/>
  <c r="AA154" i="5"/>
  <c r="N154" i="5"/>
  <c r="M154" i="5"/>
  <c r="H154" i="5"/>
  <c r="G154" i="5"/>
  <c r="AF153" i="5"/>
  <c r="AE153" i="5"/>
  <c r="AD153" i="5"/>
  <c r="AB153" i="5"/>
  <c r="AA153" i="5"/>
  <c r="N153" i="5"/>
  <c r="M153" i="5"/>
  <c r="H153" i="5"/>
  <c r="G153" i="5"/>
  <c r="AF152" i="5"/>
  <c r="AE152" i="5"/>
  <c r="AD152" i="5"/>
  <c r="AB152" i="5"/>
  <c r="AA152" i="5"/>
  <c r="N152" i="5"/>
  <c r="M152" i="5"/>
  <c r="H152" i="5"/>
  <c r="G152" i="5"/>
  <c r="AF151" i="5"/>
  <c r="AE151" i="5"/>
  <c r="AD151" i="5"/>
  <c r="AB151" i="5"/>
  <c r="AA151" i="5"/>
  <c r="N151" i="5"/>
  <c r="M151" i="5"/>
  <c r="H151" i="5"/>
  <c r="G151" i="5"/>
  <c r="AF150" i="5"/>
  <c r="AE150" i="5"/>
  <c r="AD150" i="5"/>
  <c r="AB150" i="5"/>
  <c r="AA150" i="5"/>
  <c r="N150" i="5"/>
  <c r="M150" i="5"/>
  <c r="H150" i="5"/>
  <c r="G150" i="5"/>
  <c r="AF149" i="5"/>
  <c r="AE149" i="5"/>
  <c r="AD149" i="5"/>
  <c r="AB149" i="5"/>
  <c r="AA149" i="5"/>
  <c r="N149" i="5"/>
  <c r="M149" i="5"/>
  <c r="H149" i="5"/>
  <c r="G149" i="5"/>
  <c r="AF148" i="5"/>
  <c r="AE148" i="5"/>
  <c r="AD148" i="5"/>
  <c r="AB148" i="5"/>
  <c r="AA148" i="5"/>
  <c r="N148" i="5"/>
  <c r="M148" i="5"/>
  <c r="H148" i="5"/>
  <c r="G148" i="5"/>
  <c r="AF147" i="5"/>
  <c r="AE147" i="5"/>
  <c r="AD147" i="5"/>
  <c r="AB147" i="5"/>
  <c r="AA147" i="5"/>
  <c r="N147" i="5"/>
  <c r="M147" i="5"/>
  <c r="H147" i="5"/>
  <c r="G147" i="5"/>
  <c r="AF146" i="5"/>
  <c r="AE146" i="5"/>
  <c r="AD146" i="5"/>
  <c r="AB146" i="5"/>
  <c r="AA146" i="5"/>
  <c r="N146" i="5"/>
  <c r="M146" i="5"/>
  <c r="H146" i="5"/>
  <c r="G146" i="5"/>
  <c r="AF145" i="5"/>
  <c r="AE145" i="5"/>
  <c r="AD145" i="5"/>
  <c r="AB145" i="5"/>
  <c r="AA145" i="5"/>
  <c r="N145" i="5"/>
  <c r="M145" i="5"/>
  <c r="H145" i="5"/>
  <c r="G145" i="5"/>
  <c r="L184" i="3"/>
  <c r="K184" i="3"/>
  <c r="J184" i="3"/>
  <c r="I184" i="3"/>
  <c r="F184" i="3"/>
  <c r="F185" i="3" s="1"/>
  <c r="E184" i="3"/>
  <c r="E185" i="3" s="1"/>
  <c r="AF183" i="3"/>
  <c r="AE183" i="3"/>
  <c r="AD183" i="3"/>
  <c r="AC183" i="3"/>
  <c r="AB183" i="3"/>
  <c r="AA183" i="3"/>
  <c r="N183" i="3"/>
  <c r="M183" i="3"/>
  <c r="H183" i="3"/>
  <c r="G183" i="3"/>
  <c r="AF182" i="3"/>
  <c r="AE182" i="3"/>
  <c r="AD182" i="3"/>
  <c r="AC182" i="3"/>
  <c r="AB182" i="3"/>
  <c r="AA182" i="3"/>
  <c r="N182" i="3"/>
  <c r="M182" i="3"/>
  <c r="H182" i="3"/>
  <c r="G182" i="3"/>
  <c r="AF181" i="3"/>
  <c r="AE181" i="3"/>
  <c r="AD181" i="3"/>
  <c r="AC181" i="3"/>
  <c r="AB181" i="3"/>
  <c r="AA181" i="3"/>
  <c r="N181" i="3"/>
  <c r="M181" i="3"/>
  <c r="H181" i="3"/>
  <c r="G181" i="3"/>
  <c r="AF180" i="3"/>
  <c r="AE180" i="3"/>
  <c r="AD180" i="3"/>
  <c r="AC180" i="3"/>
  <c r="AB180" i="3"/>
  <c r="AA180" i="3"/>
  <c r="N180" i="3"/>
  <c r="M180" i="3"/>
  <c r="H180" i="3"/>
  <c r="G180" i="3"/>
  <c r="AF179" i="3"/>
  <c r="AE179" i="3"/>
  <c r="AD179" i="3"/>
  <c r="AC179" i="3"/>
  <c r="AB179" i="3"/>
  <c r="AA179" i="3"/>
  <c r="N179" i="3"/>
  <c r="M179" i="3"/>
  <c r="H179" i="3"/>
  <c r="G179" i="3"/>
  <c r="AF178" i="3"/>
  <c r="AE178" i="3"/>
  <c r="AD178" i="3"/>
  <c r="AC178" i="3"/>
  <c r="AB178" i="3"/>
  <c r="AA178" i="3"/>
  <c r="N178" i="3"/>
  <c r="M178" i="3"/>
  <c r="H178" i="3"/>
  <c r="G178" i="3"/>
  <c r="AF177" i="3"/>
  <c r="AE177" i="3"/>
  <c r="AD177" i="3"/>
  <c r="AC177" i="3"/>
  <c r="AB177" i="3"/>
  <c r="AA177" i="3"/>
  <c r="N177" i="3"/>
  <c r="M177" i="3"/>
  <c r="H177" i="3"/>
  <c r="G177" i="3"/>
  <c r="AF176" i="3"/>
  <c r="AE176" i="3"/>
  <c r="AD176" i="3"/>
  <c r="AC176" i="3"/>
  <c r="AB176" i="3"/>
  <c r="AA176" i="3"/>
  <c r="N176" i="3"/>
  <c r="M176" i="3"/>
  <c r="H176" i="3"/>
  <c r="G176" i="3"/>
  <c r="AF175" i="3"/>
  <c r="AE175" i="3"/>
  <c r="AD175" i="3"/>
  <c r="AC175" i="3"/>
  <c r="AB175" i="3"/>
  <c r="AA175" i="3"/>
  <c r="N175" i="3"/>
  <c r="M175" i="3"/>
  <c r="H175" i="3"/>
  <c r="G175" i="3"/>
  <c r="N195" i="1"/>
  <c r="M195" i="1"/>
  <c r="L195" i="1"/>
  <c r="K195" i="1"/>
  <c r="J195" i="1"/>
  <c r="I195" i="1"/>
  <c r="F195" i="1"/>
  <c r="F196" i="1" s="1"/>
  <c r="E195" i="1"/>
  <c r="E196" i="1" s="1"/>
  <c r="AF194" i="1"/>
  <c r="AE194" i="1"/>
  <c r="AD194" i="1"/>
  <c r="AC194" i="1"/>
  <c r="AB194" i="1"/>
  <c r="AA194" i="1"/>
  <c r="N194" i="1"/>
  <c r="M194" i="1"/>
  <c r="H194" i="1"/>
  <c r="G194" i="1"/>
  <c r="AF193" i="1"/>
  <c r="AE193" i="1"/>
  <c r="AD193" i="1"/>
  <c r="AC193" i="1"/>
  <c r="AB193" i="1"/>
  <c r="AA193" i="1"/>
  <c r="N193" i="1"/>
  <c r="M193" i="1"/>
  <c r="H193" i="1"/>
  <c r="G193" i="1"/>
  <c r="AF192" i="1"/>
  <c r="AE192" i="1"/>
  <c r="AD192" i="1"/>
  <c r="AC192" i="1"/>
  <c r="AB192" i="1"/>
  <c r="AA192" i="1"/>
  <c r="N192" i="1"/>
  <c r="M192" i="1"/>
  <c r="H192" i="1"/>
  <c r="G192" i="1"/>
  <c r="AF191" i="1"/>
  <c r="AE191" i="1"/>
  <c r="AD191" i="1"/>
  <c r="AC191" i="1"/>
  <c r="AB191" i="1"/>
  <c r="AA191" i="1"/>
  <c r="N191" i="1"/>
  <c r="M191" i="1"/>
  <c r="H191" i="1"/>
  <c r="G191" i="1"/>
  <c r="AF190" i="1"/>
  <c r="AE190" i="1"/>
  <c r="AD190" i="1"/>
  <c r="AC190" i="1"/>
  <c r="AB190" i="1"/>
  <c r="AA190" i="1"/>
  <c r="N190" i="1"/>
  <c r="M190" i="1"/>
  <c r="H190" i="1"/>
  <c r="G190" i="1"/>
  <c r="AF189" i="1"/>
  <c r="AE189" i="1"/>
  <c r="AD189" i="1"/>
  <c r="AC189" i="1"/>
  <c r="AB189" i="1"/>
  <c r="AA189" i="1"/>
  <c r="N189" i="1"/>
  <c r="M189" i="1"/>
  <c r="H189" i="1"/>
  <c r="G189" i="1"/>
  <c r="AF188" i="1"/>
  <c r="AE188" i="1"/>
  <c r="AD188" i="1"/>
  <c r="AC188" i="1"/>
  <c r="AB188" i="1"/>
  <c r="AA188" i="1"/>
  <c r="N188" i="1"/>
  <c r="M188" i="1"/>
  <c r="H188" i="1"/>
  <c r="G188" i="1"/>
  <c r="AF187" i="1"/>
  <c r="AE187" i="1"/>
  <c r="AD187" i="1"/>
  <c r="AC187" i="1"/>
  <c r="AB187" i="1"/>
  <c r="AA187" i="1"/>
  <c r="N187" i="1"/>
  <c r="M187" i="1"/>
  <c r="H187" i="1"/>
  <c r="G187" i="1"/>
  <c r="AF186" i="1"/>
  <c r="AE186" i="1"/>
  <c r="AD186" i="1"/>
  <c r="AC186" i="1"/>
  <c r="AB186" i="1"/>
  <c r="AA186" i="1"/>
  <c r="N186" i="1"/>
  <c r="M186" i="1"/>
  <c r="H186" i="1"/>
  <c r="G186" i="1"/>
  <c r="AF185" i="1"/>
  <c r="AE185" i="1"/>
  <c r="AD185" i="1"/>
  <c r="AC185" i="1"/>
  <c r="AB185" i="1"/>
  <c r="AA185" i="1"/>
  <c r="N185" i="1"/>
  <c r="M185" i="1"/>
  <c r="H185" i="1"/>
  <c r="G185" i="1"/>
  <c r="G116" i="10" l="1"/>
  <c r="N157" i="5"/>
  <c r="M157" i="5"/>
  <c r="E117" i="10"/>
  <c r="G195" i="1"/>
  <c r="G184" i="3"/>
  <c r="H116" i="10"/>
  <c r="E158" i="5"/>
  <c r="C158" i="5" s="1"/>
  <c r="F158" i="5"/>
  <c r="G157" i="5"/>
  <c r="H157" i="5"/>
  <c r="M184" i="3"/>
  <c r="N184" i="3"/>
  <c r="H184" i="3"/>
  <c r="H195" i="1"/>
  <c r="L57" i="30"/>
  <c r="K57" i="30"/>
  <c r="J57" i="30"/>
  <c r="I57" i="30"/>
  <c r="F57" i="30"/>
  <c r="F58" i="30" s="1"/>
  <c r="E57" i="30"/>
  <c r="E58" i="30" s="1"/>
  <c r="AF56" i="30"/>
  <c r="AE56" i="30"/>
  <c r="AD56" i="30"/>
  <c r="AC56" i="30"/>
  <c r="AB56" i="30"/>
  <c r="AA56" i="30"/>
  <c r="N56" i="30"/>
  <c r="M56" i="30"/>
  <c r="H56" i="30"/>
  <c r="G56" i="30"/>
  <c r="AF55" i="30"/>
  <c r="AE55" i="30"/>
  <c r="AD55" i="30"/>
  <c r="AC55" i="30"/>
  <c r="AB55" i="30"/>
  <c r="AA55" i="30"/>
  <c r="N55" i="30"/>
  <c r="M55" i="30"/>
  <c r="H55" i="30"/>
  <c r="G55" i="30"/>
  <c r="AF54" i="30"/>
  <c r="AE54" i="30"/>
  <c r="AD54" i="30"/>
  <c r="AC54" i="30"/>
  <c r="AB54" i="30"/>
  <c r="AA54" i="30"/>
  <c r="N54" i="30"/>
  <c r="M54" i="30"/>
  <c r="H54" i="30"/>
  <c r="G54" i="30"/>
  <c r="AF53" i="30"/>
  <c r="AE53" i="30"/>
  <c r="AD53" i="30"/>
  <c r="AC53" i="30"/>
  <c r="AB53" i="30"/>
  <c r="AA53" i="30"/>
  <c r="N53" i="30"/>
  <c r="N57" i="30" s="1"/>
  <c r="M53" i="30"/>
  <c r="M57" i="30" s="1"/>
  <c r="H53" i="30"/>
  <c r="G53" i="30"/>
  <c r="G57" i="30" l="1"/>
  <c r="H57" i="30"/>
  <c r="F97" i="28"/>
  <c r="E97" i="28"/>
  <c r="AF96" i="28"/>
  <c r="H127" i="8" l="1"/>
  <c r="G127" i="8"/>
  <c r="AE138" i="28"/>
  <c r="AD138" i="28"/>
  <c r="AE137" i="28"/>
  <c r="AD137" i="28"/>
  <c r="F137" i="28"/>
  <c r="F138" i="28" s="1"/>
  <c r="E137" i="28"/>
  <c r="E138" i="28" s="1"/>
  <c r="AF138" i="28" s="1"/>
  <c r="AF136" i="28"/>
  <c r="H136" i="28"/>
  <c r="G136" i="28"/>
  <c r="AF135" i="28"/>
  <c r="AE135" i="28"/>
  <c r="AD135" i="28"/>
  <c r="H135" i="28"/>
  <c r="G135" i="28"/>
  <c r="AF134" i="28"/>
  <c r="AE134" i="28"/>
  <c r="AD134" i="28"/>
  <c r="H134" i="28"/>
  <c r="G134" i="28"/>
  <c r="AF133" i="28"/>
  <c r="AE133" i="28"/>
  <c r="AD133" i="28"/>
  <c r="H133" i="28"/>
  <c r="G133" i="28"/>
  <c r="AF132" i="28"/>
  <c r="AE132" i="28"/>
  <c r="AD132" i="28"/>
  <c r="H132" i="28"/>
  <c r="G132" i="28"/>
  <c r="AF131" i="28"/>
  <c r="AE131" i="28"/>
  <c r="AD131" i="28"/>
  <c r="H131" i="28"/>
  <c r="G131" i="28"/>
  <c r="AF130" i="28"/>
  <c r="AE130" i="28"/>
  <c r="AD130" i="28"/>
  <c r="H130" i="28"/>
  <c r="G130" i="28"/>
  <c r="AF129" i="28"/>
  <c r="AE129" i="28"/>
  <c r="AD129" i="28"/>
  <c r="H129" i="28"/>
  <c r="G129" i="28"/>
  <c r="AF128" i="28"/>
  <c r="AE128" i="28"/>
  <c r="AD128" i="28"/>
  <c r="H128" i="28"/>
  <c r="G128" i="28"/>
  <c r="AF127" i="28"/>
  <c r="AE127" i="28"/>
  <c r="AD127" i="28"/>
  <c r="H127" i="28"/>
  <c r="G127" i="28"/>
  <c r="AF126" i="28"/>
  <c r="AE126" i="28"/>
  <c r="AD126" i="28"/>
  <c r="H126" i="28"/>
  <c r="G126" i="28"/>
  <c r="AF125" i="28"/>
  <c r="AE125" i="28"/>
  <c r="AD125" i="28"/>
  <c r="AC125" i="28"/>
  <c r="AC126" i="28" s="1"/>
  <c r="AC127" i="28" s="1"/>
  <c r="AC128" i="28" s="1"/>
  <c r="AC129" i="28" s="1"/>
  <c r="AC130" i="28" s="1"/>
  <c r="AC131" i="28" s="1"/>
  <c r="AC132" i="28" s="1"/>
  <c r="AC133" i="28" s="1"/>
  <c r="AC134" i="28" s="1"/>
  <c r="AC135" i="28" s="1"/>
  <c r="AC137" i="28" s="1"/>
  <c r="AC138" i="28" s="1"/>
  <c r="AB125" i="28"/>
  <c r="AB126" i="28" s="1"/>
  <c r="AB127" i="28" s="1"/>
  <c r="AB128" i="28" s="1"/>
  <c r="AB129" i="28" s="1"/>
  <c r="AB130" i="28" s="1"/>
  <c r="AB131" i="28" s="1"/>
  <c r="AB132" i="28" s="1"/>
  <c r="AB133" i="28" s="1"/>
  <c r="AB134" i="28" s="1"/>
  <c r="AB135" i="28" s="1"/>
  <c r="AB137" i="28" s="1"/>
  <c r="AB138" i="28" s="1"/>
  <c r="AA125" i="28"/>
  <c r="AA126" i="28" s="1"/>
  <c r="AA127" i="28" s="1"/>
  <c r="AA128" i="28" s="1"/>
  <c r="AA129" i="28" s="1"/>
  <c r="AA130" i="28" s="1"/>
  <c r="AA131" i="28" s="1"/>
  <c r="AA132" i="28" s="1"/>
  <c r="AA133" i="28" s="1"/>
  <c r="AA134" i="28" s="1"/>
  <c r="AA135" i="28" s="1"/>
  <c r="AA137" i="28" s="1"/>
  <c r="AA138" i="28" s="1"/>
  <c r="AF137" i="28" l="1"/>
  <c r="H137" i="28"/>
  <c r="G137" i="28"/>
  <c r="F17" i="34" l="1"/>
  <c r="D17" i="34"/>
  <c r="C17" i="34"/>
  <c r="F22" i="27"/>
  <c r="E22" i="27"/>
  <c r="N21" i="27"/>
  <c r="M21" i="27"/>
  <c r="L21" i="27"/>
  <c r="K21" i="27"/>
  <c r="J21" i="27"/>
  <c r="I21" i="27"/>
  <c r="H21" i="27"/>
  <c r="G21" i="27"/>
  <c r="F21" i="27"/>
  <c r="E21" i="27"/>
  <c r="AF20" i="27"/>
  <c r="AE20" i="27"/>
  <c r="AD20" i="27"/>
  <c r="AC20" i="27"/>
  <c r="AB20" i="27"/>
  <c r="AA20" i="27"/>
  <c r="N20" i="27"/>
  <c r="M20" i="27"/>
  <c r="H20" i="27"/>
  <c r="G20" i="27"/>
  <c r="AF19" i="27"/>
  <c r="AE19" i="27"/>
  <c r="AD19" i="27"/>
  <c r="AC19" i="27"/>
  <c r="AB19" i="27"/>
  <c r="AA19" i="27"/>
  <c r="N19" i="27"/>
  <c r="M19" i="27"/>
  <c r="H19" i="27"/>
  <c r="G19" i="27"/>
  <c r="AF18" i="27"/>
  <c r="AE18" i="27"/>
  <c r="AD18" i="27"/>
  <c r="AC18" i="27"/>
  <c r="AB18" i="27"/>
  <c r="AA18" i="27"/>
  <c r="N18" i="27"/>
  <c r="M18" i="27"/>
  <c r="H18" i="27"/>
  <c r="G18" i="27"/>
  <c r="AF17" i="27"/>
  <c r="AE17" i="27"/>
  <c r="AD17" i="27"/>
  <c r="AC17" i="27"/>
  <c r="AB17" i="27"/>
  <c r="AA17" i="27"/>
  <c r="N17" i="27"/>
  <c r="M17" i="27"/>
  <c r="H17" i="27"/>
  <c r="G17" i="27"/>
  <c r="B17" i="27"/>
  <c r="F10" i="27"/>
  <c r="E10" i="27"/>
  <c r="N9" i="27"/>
  <c r="M9" i="27"/>
  <c r="L9" i="27"/>
  <c r="K9" i="27"/>
  <c r="J9" i="27"/>
  <c r="I9" i="27"/>
  <c r="H9" i="27"/>
  <c r="G9" i="27"/>
  <c r="F9" i="27"/>
  <c r="E9" i="27"/>
  <c r="AF8" i="27"/>
  <c r="AE8" i="27"/>
  <c r="AD8" i="27"/>
  <c r="AC8" i="27"/>
  <c r="AB8" i="27"/>
  <c r="AA8" i="27"/>
  <c r="N8" i="27"/>
  <c r="M8" i="27"/>
  <c r="H8" i="27"/>
  <c r="G8" i="27"/>
  <c r="AF7" i="27"/>
  <c r="AE7" i="27"/>
  <c r="AD7" i="27"/>
  <c r="AC7" i="27"/>
  <c r="AB7" i="27"/>
  <c r="AA7" i="27"/>
  <c r="N7" i="27"/>
  <c r="M7" i="27"/>
  <c r="H7" i="27"/>
  <c r="G7" i="27"/>
  <c r="AF6" i="27"/>
  <c r="AE6" i="27"/>
  <c r="AD6" i="27"/>
  <c r="AC6" i="27"/>
  <c r="AB6" i="27"/>
  <c r="AA6" i="27"/>
  <c r="N6" i="27"/>
  <c r="M6" i="27"/>
  <c r="H6" i="27"/>
  <c r="G6" i="27"/>
  <c r="AF5" i="27"/>
  <c r="AE5" i="27"/>
  <c r="AD5" i="27"/>
  <c r="AC5" i="27"/>
  <c r="AB5" i="27"/>
  <c r="AA5" i="27"/>
  <c r="N5" i="27"/>
  <c r="M5" i="27"/>
  <c r="H5" i="27"/>
  <c r="G5" i="27"/>
  <c r="F22" i="26"/>
  <c r="E22" i="26"/>
  <c r="N21" i="26"/>
  <c r="M21" i="26"/>
  <c r="L21" i="26"/>
  <c r="K21" i="26"/>
  <c r="J21" i="26"/>
  <c r="I21" i="26"/>
  <c r="H21" i="26"/>
  <c r="G21" i="26"/>
  <c r="F21" i="26"/>
  <c r="E21" i="26"/>
  <c r="AF20" i="26"/>
  <c r="AE20" i="26"/>
  <c r="AD20" i="26"/>
  <c r="AC20" i="26"/>
  <c r="AB20" i="26"/>
  <c r="AA20" i="26"/>
  <c r="N20" i="26"/>
  <c r="M20" i="26"/>
  <c r="H20" i="26"/>
  <c r="G20" i="26"/>
  <c r="AF19" i="26"/>
  <c r="AE19" i="26"/>
  <c r="AD19" i="26"/>
  <c r="AC19" i="26"/>
  <c r="AB19" i="26"/>
  <c r="AA19" i="26"/>
  <c r="N19" i="26"/>
  <c r="M19" i="26"/>
  <c r="H19" i="26"/>
  <c r="G19" i="26"/>
  <c r="AF18" i="26"/>
  <c r="AE18" i="26"/>
  <c r="AD18" i="26"/>
  <c r="AC18" i="26"/>
  <c r="AB18" i="26"/>
  <c r="AA18" i="26"/>
  <c r="N18" i="26"/>
  <c r="M18" i="26"/>
  <c r="H18" i="26"/>
  <c r="G18" i="26"/>
  <c r="B18" i="26"/>
  <c r="AF17" i="26"/>
  <c r="AE17" i="26"/>
  <c r="AD17" i="26"/>
  <c r="AC17" i="26"/>
  <c r="AB17" i="26"/>
  <c r="AA17" i="26"/>
  <c r="N17" i="26"/>
  <c r="M17" i="26"/>
  <c r="H17" i="26"/>
  <c r="G17" i="26"/>
  <c r="B17" i="26"/>
  <c r="F10" i="26"/>
  <c r="E10" i="26"/>
  <c r="N9" i="26"/>
  <c r="M9" i="26"/>
  <c r="L9" i="26"/>
  <c r="K9" i="26"/>
  <c r="J9" i="26"/>
  <c r="I9" i="26"/>
  <c r="H9" i="26"/>
  <c r="G9" i="26"/>
  <c r="F9" i="26"/>
  <c r="E9" i="26"/>
  <c r="AF8" i="26"/>
  <c r="AE8" i="26"/>
  <c r="AD8" i="26"/>
  <c r="AC8" i="26"/>
  <c r="AB8" i="26"/>
  <c r="AA8" i="26"/>
  <c r="N8" i="26"/>
  <c r="M8" i="26"/>
  <c r="H8" i="26"/>
  <c r="G8" i="26"/>
  <c r="AF7" i="26"/>
  <c r="AE7" i="26"/>
  <c r="AD7" i="26"/>
  <c r="AC7" i="26"/>
  <c r="AB7" i="26"/>
  <c r="AA7" i="26"/>
  <c r="N7" i="26"/>
  <c r="M7" i="26"/>
  <c r="H7" i="26"/>
  <c r="G7" i="26"/>
  <c r="AF6" i="26"/>
  <c r="AE6" i="26"/>
  <c r="AD6" i="26"/>
  <c r="AC6" i="26"/>
  <c r="AB6" i="26"/>
  <c r="AA6" i="26"/>
  <c r="N6" i="26"/>
  <c r="M6" i="26"/>
  <c r="H6" i="26"/>
  <c r="G6" i="26"/>
  <c r="AF5" i="26"/>
  <c r="AE5" i="26"/>
  <c r="AD5" i="26"/>
  <c r="AC5" i="26"/>
  <c r="AB5" i="26"/>
  <c r="AA5" i="26"/>
  <c r="N5" i="26"/>
  <c r="M5" i="26"/>
  <c r="H5" i="26"/>
  <c r="G5" i="26"/>
  <c r="F12" i="25"/>
  <c r="E12" i="25"/>
  <c r="N11" i="25"/>
  <c r="M11" i="25"/>
  <c r="L11" i="25"/>
  <c r="K11" i="25"/>
  <c r="J11" i="25"/>
  <c r="I11" i="25"/>
  <c r="H11" i="25"/>
  <c r="G11" i="25"/>
  <c r="F11" i="25"/>
  <c r="E11" i="25"/>
  <c r="AF10" i="25"/>
  <c r="AE10" i="25"/>
  <c r="AD10" i="25"/>
  <c r="AC10" i="25"/>
  <c r="AB10" i="25"/>
  <c r="AA10" i="25"/>
  <c r="N10" i="25"/>
  <c r="M10" i="25"/>
  <c r="H10" i="25"/>
  <c r="G10" i="25"/>
  <c r="AF9" i="25"/>
  <c r="AE9" i="25"/>
  <c r="AD9" i="25"/>
  <c r="AC9" i="25"/>
  <c r="AB9" i="25"/>
  <c r="AA9" i="25"/>
  <c r="N9" i="25"/>
  <c r="M9" i="25"/>
  <c r="H9" i="25"/>
  <c r="G9" i="25"/>
  <c r="AF8" i="25"/>
  <c r="AE8" i="25"/>
  <c r="AD8" i="25"/>
  <c r="AC8" i="25"/>
  <c r="AB8" i="25"/>
  <c r="AA8" i="25"/>
  <c r="N8" i="25"/>
  <c r="M8" i="25"/>
  <c r="H8" i="25"/>
  <c r="G8" i="25"/>
  <c r="AF7" i="25"/>
  <c r="AE7" i="25"/>
  <c r="AD7" i="25"/>
  <c r="AC7" i="25"/>
  <c r="AB7" i="25"/>
  <c r="AA7" i="25"/>
  <c r="N7" i="25"/>
  <c r="M7" i="25"/>
  <c r="H7" i="25"/>
  <c r="G7" i="25"/>
  <c r="AF6" i="25"/>
  <c r="AE6" i="25"/>
  <c r="AD6" i="25"/>
  <c r="AC6" i="25"/>
  <c r="AB6" i="25"/>
  <c r="AA6" i="25"/>
  <c r="N6" i="25"/>
  <c r="M6" i="25"/>
  <c r="H6" i="25"/>
  <c r="G6" i="25"/>
  <c r="AF5" i="25"/>
  <c r="AE5" i="25"/>
  <c r="AD5" i="25"/>
  <c r="AC5" i="25"/>
  <c r="AB5" i="25"/>
  <c r="AA5" i="25"/>
  <c r="N5" i="25"/>
  <c r="M5" i="25"/>
  <c r="H5" i="25"/>
  <c r="G5" i="25"/>
  <c r="F15" i="24"/>
  <c r="E15" i="24"/>
  <c r="N14" i="24"/>
  <c r="M14" i="24"/>
  <c r="L14" i="24"/>
  <c r="K14" i="24"/>
  <c r="J14" i="24"/>
  <c r="I14" i="24"/>
  <c r="H14" i="24"/>
  <c r="G14" i="24"/>
  <c r="F14" i="24"/>
  <c r="E14" i="24"/>
  <c r="AF13" i="24"/>
  <c r="AE13" i="24"/>
  <c r="AD13" i="24"/>
  <c r="AC13" i="24"/>
  <c r="AB13" i="24"/>
  <c r="AA13" i="24"/>
  <c r="N13" i="24"/>
  <c r="M13" i="24"/>
  <c r="H13" i="24"/>
  <c r="G13" i="24"/>
  <c r="AF12" i="24"/>
  <c r="AE12" i="24"/>
  <c r="AD12" i="24"/>
  <c r="AC12" i="24"/>
  <c r="AB12" i="24"/>
  <c r="AA12" i="24"/>
  <c r="N12" i="24"/>
  <c r="M12" i="24"/>
  <c r="H12" i="24"/>
  <c r="G12" i="24"/>
  <c r="AF11" i="24"/>
  <c r="AE11" i="24"/>
  <c r="AD11" i="24"/>
  <c r="AC11" i="24"/>
  <c r="AB11" i="24"/>
  <c r="AA11" i="24"/>
  <c r="N11" i="24"/>
  <c r="M11" i="24"/>
  <c r="H11" i="24"/>
  <c r="G11" i="24"/>
  <c r="AF10" i="24"/>
  <c r="AE10" i="24"/>
  <c r="AD10" i="24"/>
  <c r="AC10" i="24"/>
  <c r="AB10" i="24"/>
  <c r="AA10" i="24"/>
  <c r="N10" i="24"/>
  <c r="M10" i="24"/>
  <c r="H10" i="24"/>
  <c r="G10" i="24"/>
  <c r="AF9" i="24"/>
  <c r="AE9" i="24"/>
  <c r="AD9" i="24"/>
  <c r="AC9" i="24"/>
  <c r="AB9" i="24"/>
  <c r="AA9" i="24"/>
  <c r="N9" i="24"/>
  <c r="M9" i="24"/>
  <c r="H9" i="24"/>
  <c r="G9" i="24"/>
  <c r="AF8" i="24"/>
  <c r="AE8" i="24"/>
  <c r="AD8" i="24"/>
  <c r="AC8" i="24"/>
  <c r="AB8" i="24"/>
  <c r="AA8" i="24"/>
  <c r="N8" i="24"/>
  <c r="M8" i="24"/>
  <c r="H8" i="24"/>
  <c r="G8" i="24"/>
  <c r="AF7" i="24"/>
  <c r="AE7" i="24"/>
  <c r="AD7" i="24"/>
  <c r="AC7" i="24"/>
  <c r="AB7" i="24"/>
  <c r="AA7" i="24"/>
  <c r="N7" i="24"/>
  <c r="M7" i="24"/>
  <c r="H7" i="24"/>
  <c r="G7" i="24"/>
  <c r="AF6" i="24"/>
  <c r="AE6" i="24"/>
  <c r="AD6" i="24"/>
  <c r="AC6" i="24"/>
  <c r="AB6" i="24"/>
  <c r="AA6" i="24"/>
  <c r="N6" i="24"/>
  <c r="M6" i="24"/>
  <c r="H6" i="24"/>
  <c r="G6" i="24"/>
  <c r="AF5" i="24"/>
  <c r="AE5" i="24"/>
  <c r="AD5" i="24"/>
  <c r="AC5" i="24"/>
  <c r="AB5" i="24"/>
  <c r="AA5" i="24"/>
  <c r="N5" i="24"/>
  <c r="M5" i="24"/>
  <c r="H5" i="24"/>
  <c r="G5" i="24"/>
  <c r="F15" i="23"/>
  <c r="E15" i="23"/>
  <c r="N14" i="23"/>
  <c r="M14" i="23"/>
  <c r="L14" i="23"/>
  <c r="K14" i="23"/>
  <c r="J14" i="23"/>
  <c r="I14" i="23"/>
  <c r="H14" i="23"/>
  <c r="G14" i="23"/>
  <c r="F14" i="23"/>
  <c r="E14" i="23"/>
  <c r="AF13" i="23"/>
  <c r="AE13" i="23"/>
  <c r="AD13" i="23"/>
  <c r="AC13" i="23"/>
  <c r="AB13" i="23"/>
  <c r="AA13" i="23"/>
  <c r="N13" i="23"/>
  <c r="M13" i="23"/>
  <c r="H13" i="23"/>
  <c r="G13" i="23"/>
  <c r="AF12" i="23"/>
  <c r="AE12" i="23"/>
  <c r="AD12" i="23"/>
  <c r="AC12" i="23"/>
  <c r="AB12" i="23"/>
  <c r="AA12" i="23"/>
  <c r="N12" i="23"/>
  <c r="M12" i="23"/>
  <c r="H12" i="23"/>
  <c r="G12" i="23"/>
  <c r="AF11" i="23"/>
  <c r="AE11" i="23"/>
  <c r="AD11" i="23"/>
  <c r="AC11" i="23"/>
  <c r="AB11" i="23"/>
  <c r="AA11" i="23"/>
  <c r="N11" i="23"/>
  <c r="M11" i="23"/>
  <c r="H11" i="23"/>
  <c r="G11" i="23"/>
  <c r="AF10" i="23"/>
  <c r="AE10" i="23"/>
  <c r="AD10" i="23"/>
  <c r="AC10" i="23"/>
  <c r="AB10" i="23"/>
  <c r="AA10" i="23"/>
  <c r="N10" i="23"/>
  <c r="M10" i="23"/>
  <c r="H10" i="23"/>
  <c r="G10" i="23"/>
  <c r="AF9" i="23"/>
  <c r="AE9" i="23"/>
  <c r="AD9" i="23"/>
  <c r="AC9" i="23"/>
  <c r="AB9" i="23"/>
  <c r="AA9" i="23"/>
  <c r="N9" i="23"/>
  <c r="M9" i="23"/>
  <c r="H9" i="23"/>
  <c r="G9" i="23"/>
  <c r="AF8" i="23"/>
  <c r="AE8" i="23"/>
  <c r="AD8" i="23"/>
  <c r="AC8" i="23"/>
  <c r="AB8" i="23"/>
  <c r="AA8" i="23"/>
  <c r="N8" i="23"/>
  <c r="M8" i="23"/>
  <c r="H8" i="23"/>
  <c r="G8" i="23"/>
  <c r="AF7" i="23"/>
  <c r="AE7" i="23"/>
  <c r="AD7" i="23"/>
  <c r="AC7" i="23"/>
  <c r="AB7" i="23"/>
  <c r="AA7" i="23"/>
  <c r="N7" i="23"/>
  <c r="M7" i="23"/>
  <c r="H7" i="23"/>
  <c r="G7" i="23"/>
  <c r="AF6" i="23"/>
  <c r="AE6" i="23"/>
  <c r="AD6" i="23"/>
  <c r="AC6" i="23"/>
  <c r="AB6" i="23"/>
  <c r="AA6" i="23"/>
  <c r="N6" i="23"/>
  <c r="M6" i="23"/>
  <c r="H6" i="23"/>
  <c r="G6" i="23"/>
  <c r="AF5" i="23"/>
  <c r="AE5" i="23"/>
  <c r="AD5" i="23"/>
  <c r="AC5" i="23"/>
  <c r="AB5" i="23"/>
  <c r="AA5" i="23"/>
  <c r="N5" i="23"/>
  <c r="M5" i="23"/>
  <c r="H5" i="23"/>
  <c r="G5" i="23"/>
  <c r="F32" i="22"/>
  <c r="E32" i="22"/>
  <c r="N31" i="22"/>
  <c r="M31" i="22"/>
  <c r="L31" i="22"/>
  <c r="K31" i="22"/>
  <c r="J31" i="22"/>
  <c r="I31" i="22"/>
  <c r="H31" i="22"/>
  <c r="G31" i="22"/>
  <c r="F31" i="22"/>
  <c r="E31" i="22"/>
  <c r="AF30" i="22"/>
  <c r="AE30" i="22"/>
  <c r="AD30" i="22"/>
  <c r="AC30" i="22"/>
  <c r="AB30" i="22"/>
  <c r="AA30" i="22"/>
  <c r="N30" i="22"/>
  <c r="M30" i="22"/>
  <c r="H30" i="22"/>
  <c r="G30" i="22"/>
  <c r="AF29" i="22"/>
  <c r="AE29" i="22"/>
  <c r="AD29" i="22"/>
  <c r="AC29" i="22"/>
  <c r="AB29" i="22"/>
  <c r="AA29" i="22"/>
  <c r="N29" i="22"/>
  <c r="M29" i="22"/>
  <c r="H29" i="22"/>
  <c r="G29" i="22"/>
  <c r="AF28" i="22"/>
  <c r="AE28" i="22"/>
  <c r="AD28" i="22"/>
  <c r="AC28" i="22"/>
  <c r="AB28" i="22"/>
  <c r="AA28" i="22"/>
  <c r="N28" i="22"/>
  <c r="M28" i="22"/>
  <c r="H28" i="22"/>
  <c r="G28" i="22"/>
  <c r="B28" i="22"/>
  <c r="AF27" i="22"/>
  <c r="AE27" i="22"/>
  <c r="AD27" i="22"/>
  <c r="AC27" i="22"/>
  <c r="AB27" i="22"/>
  <c r="AA27" i="22"/>
  <c r="N27" i="22"/>
  <c r="M27" i="22"/>
  <c r="H27" i="22"/>
  <c r="G27" i="22"/>
  <c r="B27" i="22"/>
  <c r="AF26" i="22"/>
  <c r="AE26" i="22"/>
  <c r="AD26" i="22"/>
  <c r="AC26" i="22"/>
  <c r="AB26" i="22"/>
  <c r="AA26" i="22"/>
  <c r="N26" i="22"/>
  <c r="M26" i="22"/>
  <c r="H26" i="22"/>
  <c r="G26" i="22"/>
  <c r="B26" i="22"/>
  <c r="AF25" i="22"/>
  <c r="AE25" i="22"/>
  <c r="AD25" i="22"/>
  <c r="AC25" i="22"/>
  <c r="AB25" i="22"/>
  <c r="AA25" i="22"/>
  <c r="N25" i="22"/>
  <c r="M25" i="22"/>
  <c r="H25" i="22"/>
  <c r="G25" i="22"/>
  <c r="B25" i="22"/>
  <c r="AF24" i="22"/>
  <c r="AE24" i="22"/>
  <c r="AD24" i="22"/>
  <c r="AC24" i="22"/>
  <c r="AB24" i="22"/>
  <c r="AA24" i="22"/>
  <c r="N24" i="22"/>
  <c r="M24" i="22"/>
  <c r="H24" i="22"/>
  <c r="G24" i="22"/>
  <c r="B24" i="22"/>
  <c r="AF23" i="22"/>
  <c r="AE23" i="22"/>
  <c r="AD23" i="22"/>
  <c r="AC23" i="22"/>
  <c r="AB23" i="22"/>
  <c r="AA23" i="22"/>
  <c r="N23" i="22"/>
  <c r="M23" i="22"/>
  <c r="H23" i="22"/>
  <c r="G23" i="22"/>
  <c r="B23" i="22"/>
  <c r="AF22" i="22"/>
  <c r="AE22" i="22"/>
  <c r="AD22" i="22"/>
  <c r="AC22" i="22"/>
  <c r="AB22" i="22"/>
  <c r="AA22" i="22"/>
  <c r="N22" i="22"/>
  <c r="M22" i="22"/>
  <c r="H22" i="22"/>
  <c r="G22" i="22"/>
  <c r="B22" i="22"/>
  <c r="F15" i="22"/>
  <c r="E15" i="22"/>
  <c r="N14" i="22"/>
  <c r="M14" i="22"/>
  <c r="L14" i="22"/>
  <c r="K14" i="22"/>
  <c r="J14" i="22"/>
  <c r="I14" i="22"/>
  <c r="H14" i="22"/>
  <c r="G14" i="22"/>
  <c r="F14" i="22"/>
  <c r="E14" i="22"/>
  <c r="AF13" i="22"/>
  <c r="AE13" i="22"/>
  <c r="AD13" i="22"/>
  <c r="AC13" i="22"/>
  <c r="AB13" i="22"/>
  <c r="AA13" i="22"/>
  <c r="N13" i="22"/>
  <c r="M13" i="22"/>
  <c r="H13" i="22"/>
  <c r="G13" i="22"/>
  <c r="AF12" i="22"/>
  <c r="AE12" i="22"/>
  <c r="AD12" i="22"/>
  <c r="AC12" i="22"/>
  <c r="AB12" i="22"/>
  <c r="AA12" i="22"/>
  <c r="N12" i="22"/>
  <c r="M12" i="22"/>
  <c r="H12" i="22"/>
  <c r="G12" i="22"/>
  <c r="AF11" i="22"/>
  <c r="AE11" i="22"/>
  <c r="AD11" i="22"/>
  <c r="AC11" i="22"/>
  <c r="AB11" i="22"/>
  <c r="AA11" i="22"/>
  <c r="N11" i="22"/>
  <c r="M11" i="22"/>
  <c r="H11" i="22"/>
  <c r="G11" i="22"/>
  <c r="AF10" i="22"/>
  <c r="AE10" i="22"/>
  <c r="AD10" i="22"/>
  <c r="AC10" i="22"/>
  <c r="AB10" i="22"/>
  <c r="AA10" i="22"/>
  <c r="N10" i="22"/>
  <c r="M10" i="22"/>
  <c r="H10" i="22"/>
  <c r="G10" i="22"/>
  <c r="AF9" i="22"/>
  <c r="AE9" i="22"/>
  <c r="AD9" i="22"/>
  <c r="AC9" i="22"/>
  <c r="AB9" i="22"/>
  <c r="AA9" i="22"/>
  <c r="N9" i="22"/>
  <c r="M9" i="22"/>
  <c r="H9" i="22"/>
  <c r="G9" i="22"/>
  <c r="AF8" i="22"/>
  <c r="AE8" i="22"/>
  <c r="AD8" i="22"/>
  <c r="AC8" i="22"/>
  <c r="AB8" i="22"/>
  <c r="AA8" i="22"/>
  <c r="N8" i="22"/>
  <c r="M8" i="22"/>
  <c r="H8" i="22"/>
  <c r="G8" i="22"/>
  <c r="AF7" i="22"/>
  <c r="AE7" i="22"/>
  <c r="AD7" i="22"/>
  <c r="AC7" i="22"/>
  <c r="AB7" i="22"/>
  <c r="AA7" i="22"/>
  <c r="N7" i="22"/>
  <c r="M7" i="22"/>
  <c r="H7" i="22"/>
  <c r="G7" i="22"/>
  <c r="AF6" i="22"/>
  <c r="AE6" i="22"/>
  <c r="AD6" i="22"/>
  <c r="AC6" i="22"/>
  <c r="AB6" i="22"/>
  <c r="AA6" i="22"/>
  <c r="N6" i="22"/>
  <c r="M6" i="22"/>
  <c r="H6" i="22"/>
  <c r="G6" i="22"/>
  <c r="AF5" i="22"/>
  <c r="AE5" i="22"/>
  <c r="AD5" i="22"/>
  <c r="AC5" i="22"/>
  <c r="AB5" i="22"/>
  <c r="AA5" i="22"/>
  <c r="N5" i="22"/>
  <c r="M5" i="22"/>
  <c r="H5" i="22"/>
  <c r="G5" i="22"/>
  <c r="F9" i="21"/>
  <c r="E9" i="21"/>
  <c r="N8" i="21"/>
  <c r="M8" i="21"/>
  <c r="L8" i="21"/>
  <c r="K8" i="21"/>
  <c r="J8" i="21"/>
  <c r="I8" i="21"/>
  <c r="H8" i="21"/>
  <c r="G8" i="21"/>
  <c r="F8" i="21"/>
  <c r="E8" i="21"/>
  <c r="AF7" i="21"/>
  <c r="AE7" i="21"/>
  <c r="AD7" i="21"/>
  <c r="AC7" i="21"/>
  <c r="AB7" i="21"/>
  <c r="AA7" i="21"/>
  <c r="N7" i="21"/>
  <c r="M7" i="21"/>
  <c r="H7" i="21"/>
  <c r="G7" i="21"/>
  <c r="AF6" i="21"/>
  <c r="AE6" i="21"/>
  <c r="AD6" i="21"/>
  <c r="AC6" i="21"/>
  <c r="AB6" i="21"/>
  <c r="AA6" i="21"/>
  <c r="N6" i="21"/>
  <c r="M6" i="21"/>
  <c r="H6" i="21"/>
  <c r="G6" i="21"/>
  <c r="AF5" i="21"/>
  <c r="AE5" i="21"/>
  <c r="AD5" i="21"/>
  <c r="AC5" i="21"/>
  <c r="AB5" i="21"/>
  <c r="AA5" i="21"/>
  <c r="N5" i="21"/>
  <c r="M5" i="21"/>
  <c r="H5" i="21"/>
  <c r="G5" i="21"/>
  <c r="F22" i="20"/>
  <c r="E22" i="20"/>
  <c r="N21" i="20"/>
  <c r="M21" i="20"/>
  <c r="L21" i="20"/>
  <c r="K21" i="20"/>
  <c r="J21" i="20"/>
  <c r="I21" i="20"/>
  <c r="H21" i="20"/>
  <c r="G21" i="20"/>
  <c r="F21" i="20"/>
  <c r="E21" i="20"/>
  <c r="AF20" i="20"/>
  <c r="AE20" i="20"/>
  <c r="AD20" i="20"/>
  <c r="AC20" i="20"/>
  <c r="AB20" i="20"/>
  <c r="AA20" i="20"/>
  <c r="N20" i="20"/>
  <c r="M20" i="20"/>
  <c r="H20" i="20"/>
  <c r="G20" i="20"/>
  <c r="AF19" i="20"/>
  <c r="AE19" i="20"/>
  <c r="AD19" i="20"/>
  <c r="AC19" i="20"/>
  <c r="AB19" i="20"/>
  <c r="AA19" i="20"/>
  <c r="N19" i="20"/>
  <c r="M19" i="20"/>
  <c r="H19" i="20"/>
  <c r="G19" i="20"/>
  <c r="AF18" i="20"/>
  <c r="AE18" i="20"/>
  <c r="AD18" i="20"/>
  <c r="AC18" i="20"/>
  <c r="AB18" i="20"/>
  <c r="AA18" i="20"/>
  <c r="N18" i="20"/>
  <c r="M18" i="20"/>
  <c r="H18" i="20"/>
  <c r="G18" i="20"/>
  <c r="B18" i="20"/>
  <c r="AF17" i="20"/>
  <c r="AE17" i="20"/>
  <c r="AD17" i="20"/>
  <c r="AC17" i="20"/>
  <c r="AB17" i="20"/>
  <c r="AA17" i="20"/>
  <c r="N17" i="20"/>
  <c r="M17" i="20"/>
  <c r="H17" i="20"/>
  <c r="G17" i="20"/>
  <c r="B17" i="20"/>
  <c r="F10" i="20"/>
  <c r="E10" i="20"/>
  <c r="N9" i="20"/>
  <c r="M9" i="20"/>
  <c r="L9" i="20"/>
  <c r="K9" i="20"/>
  <c r="J9" i="20"/>
  <c r="I9" i="20"/>
  <c r="H9" i="20"/>
  <c r="G9" i="20"/>
  <c r="F9" i="20"/>
  <c r="E9" i="20"/>
  <c r="AF8" i="20"/>
  <c r="AE8" i="20"/>
  <c r="AD8" i="20"/>
  <c r="AC8" i="20"/>
  <c r="AB8" i="20"/>
  <c r="AA8" i="20"/>
  <c r="N8" i="20"/>
  <c r="M8" i="20"/>
  <c r="H8" i="20"/>
  <c r="G8" i="20"/>
  <c r="AF7" i="20"/>
  <c r="AE7" i="20"/>
  <c r="AD7" i="20"/>
  <c r="AC7" i="20"/>
  <c r="AB7" i="20"/>
  <c r="AA7" i="20"/>
  <c r="N7" i="20"/>
  <c r="M7" i="20"/>
  <c r="H7" i="20"/>
  <c r="G7" i="20"/>
  <c r="AF6" i="20"/>
  <c r="AE6" i="20"/>
  <c r="AD6" i="20"/>
  <c r="AC6" i="20"/>
  <c r="AB6" i="20"/>
  <c r="AA6" i="20"/>
  <c r="N6" i="20"/>
  <c r="M6" i="20"/>
  <c r="H6" i="20"/>
  <c r="G6" i="20"/>
  <c r="AF5" i="20"/>
  <c r="AE5" i="20"/>
  <c r="AD5" i="20"/>
  <c r="AC5" i="20"/>
  <c r="AB5" i="20"/>
  <c r="AA5" i="20"/>
  <c r="N5" i="20"/>
  <c r="M5" i="20"/>
  <c r="H5" i="20"/>
  <c r="G5" i="20"/>
  <c r="F22" i="19"/>
  <c r="E22" i="19"/>
  <c r="N21" i="19"/>
  <c r="M21" i="19"/>
  <c r="L21" i="19"/>
  <c r="K21" i="19"/>
  <c r="J21" i="19"/>
  <c r="I21" i="19"/>
  <c r="H21" i="19"/>
  <c r="G21" i="19"/>
  <c r="F21" i="19"/>
  <c r="E21" i="19"/>
  <c r="AF20" i="19"/>
  <c r="AE20" i="19"/>
  <c r="AD20" i="19"/>
  <c r="AC20" i="19"/>
  <c r="AB20" i="19"/>
  <c r="AA20" i="19"/>
  <c r="N20" i="19"/>
  <c r="M20" i="19"/>
  <c r="H20" i="19"/>
  <c r="G20" i="19"/>
  <c r="AF19" i="19"/>
  <c r="AE19" i="19"/>
  <c r="AD19" i="19"/>
  <c r="AC19" i="19"/>
  <c r="AB19" i="19"/>
  <c r="AA19" i="19"/>
  <c r="N19" i="19"/>
  <c r="M19" i="19"/>
  <c r="H19" i="19"/>
  <c r="G19" i="19"/>
  <c r="AF18" i="19"/>
  <c r="AE18" i="19"/>
  <c r="AD18" i="19"/>
  <c r="AC18" i="19"/>
  <c r="AB18" i="19"/>
  <c r="AA18" i="19"/>
  <c r="N18" i="19"/>
  <c r="M18" i="19"/>
  <c r="H18" i="19"/>
  <c r="G18" i="19"/>
  <c r="AF17" i="19"/>
  <c r="AE17" i="19"/>
  <c r="AD17" i="19"/>
  <c r="AC17" i="19"/>
  <c r="AB17" i="19"/>
  <c r="AA17" i="19"/>
  <c r="N17" i="19"/>
  <c r="M17" i="19"/>
  <c r="H17" i="19"/>
  <c r="G17" i="19"/>
  <c r="B17" i="19"/>
  <c r="F10" i="19"/>
  <c r="E10" i="19"/>
  <c r="N9" i="19"/>
  <c r="M9" i="19"/>
  <c r="L9" i="19"/>
  <c r="K9" i="19"/>
  <c r="J9" i="19"/>
  <c r="I9" i="19"/>
  <c r="H9" i="19"/>
  <c r="G9" i="19"/>
  <c r="F9" i="19"/>
  <c r="E9" i="19"/>
  <c r="AF8" i="19"/>
  <c r="AE8" i="19"/>
  <c r="AD8" i="19"/>
  <c r="AC8" i="19"/>
  <c r="AB8" i="19"/>
  <c r="AA8" i="19"/>
  <c r="N8" i="19"/>
  <c r="M8" i="19"/>
  <c r="H8" i="19"/>
  <c r="G8" i="19"/>
  <c r="AF7" i="19"/>
  <c r="AE7" i="19"/>
  <c r="AD7" i="19"/>
  <c r="AC7" i="19"/>
  <c r="AB7" i="19"/>
  <c r="AA7" i="19"/>
  <c r="N7" i="19"/>
  <c r="M7" i="19"/>
  <c r="H7" i="19"/>
  <c r="G7" i="19"/>
  <c r="AF6" i="19"/>
  <c r="AE6" i="19"/>
  <c r="AD6" i="19"/>
  <c r="AC6" i="19"/>
  <c r="AB6" i="19"/>
  <c r="AA6" i="19"/>
  <c r="N6" i="19"/>
  <c r="M6" i="19"/>
  <c r="H6" i="19"/>
  <c r="G6" i="19"/>
  <c r="AF5" i="19"/>
  <c r="AE5" i="19"/>
  <c r="AD5" i="19"/>
  <c r="AC5" i="19"/>
  <c r="AB5" i="19"/>
  <c r="AA5" i="19"/>
  <c r="N5" i="19"/>
  <c r="M5" i="19"/>
  <c r="H5" i="19"/>
  <c r="G5" i="19"/>
  <c r="F15" i="18"/>
  <c r="E15" i="18"/>
  <c r="N14" i="18"/>
  <c r="M14" i="18"/>
  <c r="L14" i="18"/>
  <c r="K14" i="18"/>
  <c r="J14" i="18"/>
  <c r="I14" i="18"/>
  <c r="H14" i="18"/>
  <c r="G14" i="18"/>
  <c r="F14" i="18"/>
  <c r="E14" i="18"/>
  <c r="AF13" i="18"/>
  <c r="AE13" i="18"/>
  <c r="AD13" i="18"/>
  <c r="AC13" i="18"/>
  <c r="AB13" i="18"/>
  <c r="AA13" i="18"/>
  <c r="N13" i="18"/>
  <c r="M13" i="18"/>
  <c r="H13" i="18"/>
  <c r="G13" i="18"/>
  <c r="AF12" i="18"/>
  <c r="AE12" i="18"/>
  <c r="AD12" i="18"/>
  <c r="AC12" i="18"/>
  <c r="AB12" i="18"/>
  <c r="AA12" i="18"/>
  <c r="N12" i="18"/>
  <c r="M12" i="18"/>
  <c r="H12" i="18"/>
  <c r="G12" i="18"/>
  <c r="AF11" i="18"/>
  <c r="AE11" i="18"/>
  <c r="AD11" i="18"/>
  <c r="AC11" i="18"/>
  <c r="AB11" i="18"/>
  <c r="AA11" i="18"/>
  <c r="N11" i="18"/>
  <c r="M11" i="18"/>
  <c r="H11" i="18"/>
  <c r="G11" i="18"/>
  <c r="AF10" i="18"/>
  <c r="AE10" i="18"/>
  <c r="AD10" i="18"/>
  <c r="AC10" i="18"/>
  <c r="AB10" i="18"/>
  <c r="AA10" i="18"/>
  <c r="N10" i="18"/>
  <c r="M10" i="18"/>
  <c r="H10" i="18"/>
  <c r="G10" i="18"/>
  <c r="AF9" i="18"/>
  <c r="AE9" i="18"/>
  <c r="AD9" i="18"/>
  <c r="AC9" i="18"/>
  <c r="AB9" i="18"/>
  <c r="AA9" i="18"/>
  <c r="N9" i="18"/>
  <c r="M9" i="18"/>
  <c r="H9" i="18"/>
  <c r="G9" i="18"/>
  <c r="AF8" i="18"/>
  <c r="AE8" i="18"/>
  <c r="AD8" i="18"/>
  <c r="AC8" i="18"/>
  <c r="AB8" i="18"/>
  <c r="AA8" i="18"/>
  <c r="N8" i="18"/>
  <c r="M8" i="18"/>
  <c r="H8" i="18"/>
  <c r="G8" i="18"/>
  <c r="AF7" i="18"/>
  <c r="AE7" i="18"/>
  <c r="AD7" i="18"/>
  <c r="AC7" i="18"/>
  <c r="AB7" i="18"/>
  <c r="AA7" i="18"/>
  <c r="N7" i="18"/>
  <c r="M7" i="18"/>
  <c r="H7" i="18"/>
  <c r="G7" i="18"/>
  <c r="AF6" i="18"/>
  <c r="AE6" i="18"/>
  <c r="AD6" i="18"/>
  <c r="AC6" i="18"/>
  <c r="AB6" i="18"/>
  <c r="AA6" i="18"/>
  <c r="N6" i="18"/>
  <c r="M6" i="18"/>
  <c r="H6" i="18"/>
  <c r="G6" i="18"/>
  <c r="AF5" i="18"/>
  <c r="AE5" i="18"/>
  <c r="AD5" i="18"/>
  <c r="AC5" i="18"/>
  <c r="AB5" i="18"/>
  <c r="AA5" i="18"/>
  <c r="N5" i="18"/>
  <c r="M5" i="18"/>
  <c r="H5" i="18"/>
  <c r="G5" i="18"/>
  <c r="F24" i="17"/>
  <c r="E24" i="17"/>
  <c r="N23" i="17"/>
  <c r="M23" i="17"/>
  <c r="L23" i="17"/>
  <c r="K23" i="17"/>
  <c r="J23" i="17"/>
  <c r="I23" i="17"/>
  <c r="H23" i="17"/>
  <c r="G23" i="17"/>
  <c r="F23" i="17"/>
  <c r="E23" i="17"/>
  <c r="AF22" i="17"/>
  <c r="AE22" i="17"/>
  <c r="AD22" i="17"/>
  <c r="AC22" i="17"/>
  <c r="AB22" i="17"/>
  <c r="AA22" i="17"/>
  <c r="N22" i="17"/>
  <c r="M22" i="17"/>
  <c r="H22" i="17"/>
  <c r="G22" i="17"/>
  <c r="AF21" i="17"/>
  <c r="AE21" i="17"/>
  <c r="AD21" i="17"/>
  <c r="AC21" i="17"/>
  <c r="AB21" i="17"/>
  <c r="AA21" i="17"/>
  <c r="N21" i="17"/>
  <c r="M21" i="17"/>
  <c r="H21" i="17"/>
  <c r="G21" i="17"/>
  <c r="AF20" i="17"/>
  <c r="AE20" i="17"/>
  <c r="AD20" i="17"/>
  <c r="AC20" i="17"/>
  <c r="AB20" i="17"/>
  <c r="AA20" i="17"/>
  <c r="N20" i="17"/>
  <c r="M20" i="17"/>
  <c r="H20" i="17"/>
  <c r="G20" i="17"/>
  <c r="AF19" i="17"/>
  <c r="AE19" i="17"/>
  <c r="AD19" i="17"/>
  <c r="AC19" i="17"/>
  <c r="AB19" i="17"/>
  <c r="AA19" i="17"/>
  <c r="N19" i="17"/>
  <c r="M19" i="17"/>
  <c r="H19" i="17"/>
  <c r="G19" i="17"/>
  <c r="B19" i="17"/>
  <c r="AF18" i="17"/>
  <c r="AE18" i="17"/>
  <c r="AD18" i="17"/>
  <c r="AC18" i="17"/>
  <c r="AB18" i="17"/>
  <c r="AA18" i="17"/>
  <c r="N18" i="17"/>
  <c r="M18" i="17"/>
  <c r="H18" i="17"/>
  <c r="G18" i="17"/>
  <c r="B18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AF9" i="17"/>
  <c r="AE9" i="17"/>
  <c r="AD9" i="17"/>
  <c r="AC9" i="17"/>
  <c r="AB9" i="17"/>
  <c r="AA9" i="17"/>
  <c r="N9" i="17"/>
  <c r="M9" i="17"/>
  <c r="H9" i="17"/>
  <c r="G9" i="17"/>
  <c r="AF8" i="17"/>
  <c r="AE8" i="17"/>
  <c r="AD8" i="17"/>
  <c r="AC8" i="17"/>
  <c r="AB8" i="17"/>
  <c r="AA8" i="17"/>
  <c r="N8" i="17"/>
  <c r="M8" i="17"/>
  <c r="H8" i="17"/>
  <c r="G8" i="17"/>
  <c r="AF7" i="17"/>
  <c r="AE7" i="17"/>
  <c r="AD7" i="17"/>
  <c r="AC7" i="17"/>
  <c r="AB7" i="17"/>
  <c r="AA7" i="17"/>
  <c r="N7" i="17"/>
  <c r="M7" i="17"/>
  <c r="H7" i="17"/>
  <c r="G7" i="17"/>
  <c r="AF6" i="17"/>
  <c r="AE6" i="17"/>
  <c r="AD6" i="17"/>
  <c r="AC6" i="17"/>
  <c r="AB6" i="17"/>
  <c r="AA6" i="17"/>
  <c r="N6" i="17"/>
  <c r="M6" i="17"/>
  <c r="H6" i="17"/>
  <c r="G6" i="17"/>
  <c r="AF5" i="17"/>
  <c r="AE5" i="17"/>
  <c r="AD5" i="17"/>
  <c r="AC5" i="17"/>
  <c r="AB5" i="17"/>
  <c r="AA5" i="17"/>
  <c r="N5" i="17"/>
  <c r="M5" i="17"/>
  <c r="H5" i="17"/>
  <c r="G5" i="17"/>
  <c r="F43" i="16"/>
  <c r="E43" i="16"/>
  <c r="N42" i="16"/>
  <c r="M42" i="16"/>
  <c r="L42" i="16"/>
  <c r="K42" i="16"/>
  <c r="J42" i="16"/>
  <c r="I42" i="16"/>
  <c r="H42" i="16"/>
  <c r="G42" i="16"/>
  <c r="F42" i="16"/>
  <c r="E42" i="16"/>
  <c r="AF41" i="16"/>
  <c r="AE41" i="16"/>
  <c r="AD41" i="16"/>
  <c r="AC41" i="16"/>
  <c r="AB41" i="16"/>
  <c r="AA41" i="16"/>
  <c r="N41" i="16"/>
  <c r="M41" i="16"/>
  <c r="H41" i="16"/>
  <c r="G41" i="16"/>
  <c r="AF40" i="16"/>
  <c r="AE40" i="16"/>
  <c r="AD40" i="16"/>
  <c r="AC40" i="16"/>
  <c r="AB40" i="16"/>
  <c r="AA40" i="16"/>
  <c r="N40" i="16"/>
  <c r="M40" i="16"/>
  <c r="H40" i="16"/>
  <c r="G40" i="16"/>
  <c r="AF39" i="16"/>
  <c r="AE39" i="16"/>
  <c r="AD39" i="16"/>
  <c r="AC39" i="16"/>
  <c r="AB39" i="16"/>
  <c r="AA39" i="16"/>
  <c r="N39" i="16"/>
  <c r="M39" i="16"/>
  <c r="H39" i="16"/>
  <c r="G39" i="16"/>
  <c r="AF38" i="16"/>
  <c r="AE38" i="16"/>
  <c r="AD38" i="16"/>
  <c r="AC38" i="16"/>
  <c r="AB38" i="16"/>
  <c r="AA38" i="16"/>
  <c r="N38" i="16"/>
  <c r="M38" i="16"/>
  <c r="H38" i="16"/>
  <c r="G38" i="16"/>
  <c r="B38" i="16"/>
  <c r="AF37" i="16"/>
  <c r="AE37" i="16"/>
  <c r="AD37" i="16"/>
  <c r="AC37" i="16"/>
  <c r="AB37" i="16"/>
  <c r="AA37" i="16"/>
  <c r="N37" i="16"/>
  <c r="M37" i="16"/>
  <c r="H37" i="16"/>
  <c r="G37" i="16"/>
  <c r="B37" i="16"/>
  <c r="AF36" i="16"/>
  <c r="AE36" i="16"/>
  <c r="AD36" i="16"/>
  <c r="AC36" i="16"/>
  <c r="AB36" i="16"/>
  <c r="AA36" i="16"/>
  <c r="N36" i="16"/>
  <c r="M36" i="16"/>
  <c r="H36" i="16"/>
  <c r="G36" i="16"/>
  <c r="B36" i="16"/>
  <c r="AF35" i="16"/>
  <c r="AE35" i="16"/>
  <c r="AD35" i="16"/>
  <c r="AC35" i="16"/>
  <c r="AB35" i="16"/>
  <c r="AA35" i="16"/>
  <c r="N35" i="16"/>
  <c r="M35" i="16"/>
  <c r="H35" i="16"/>
  <c r="G35" i="16"/>
  <c r="B35" i="16"/>
  <c r="F28" i="16"/>
  <c r="E28" i="16"/>
  <c r="N27" i="16"/>
  <c r="M27" i="16"/>
  <c r="L27" i="16"/>
  <c r="K27" i="16"/>
  <c r="J27" i="16"/>
  <c r="I27" i="16"/>
  <c r="H27" i="16"/>
  <c r="G27" i="16"/>
  <c r="F27" i="16"/>
  <c r="E27" i="16"/>
  <c r="AF26" i="16"/>
  <c r="AE26" i="16"/>
  <c r="AD26" i="16"/>
  <c r="AC26" i="16"/>
  <c r="AB26" i="16"/>
  <c r="AA26" i="16"/>
  <c r="N26" i="16"/>
  <c r="M26" i="16"/>
  <c r="H26" i="16"/>
  <c r="G26" i="16"/>
  <c r="AF25" i="16"/>
  <c r="AE25" i="16"/>
  <c r="AD25" i="16"/>
  <c r="AC25" i="16"/>
  <c r="AB25" i="16"/>
  <c r="AA25" i="16"/>
  <c r="N25" i="16"/>
  <c r="M25" i="16"/>
  <c r="H25" i="16"/>
  <c r="G25" i="16"/>
  <c r="AF24" i="16"/>
  <c r="AE24" i="16"/>
  <c r="AD24" i="16"/>
  <c r="AC24" i="16"/>
  <c r="AB24" i="16"/>
  <c r="AA24" i="16"/>
  <c r="N24" i="16"/>
  <c r="M24" i="16"/>
  <c r="H24" i="16"/>
  <c r="G24" i="16"/>
  <c r="AF23" i="16"/>
  <c r="AE23" i="16"/>
  <c r="AD23" i="16"/>
  <c r="AC23" i="16"/>
  <c r="AB23" i="16"/>
  <c r="AA23" i="16"/>
  <c r="N23" i="16"/>
  <c r="M23" i="16"/>
  <c r="H23" i="16"/>
  <c r="G23" i="16"/>
  <c r="B23" i="16"/>
  <c r="AF22" i="16"/>
  <c r="AE22" i="16"/>
  <c r="AD22" i="16"/>
  <c r="AC22" i="16"/>
  <c r="AB22" i="16"/>
  <c r="AA22" i="16"/>
  <c r="N22" i="16"/>
  <c r="M22" i="16"/>
  <c r="H22" i="16"/>
  <c r="G22" i="16"/>
  <c r="B22" i="16"/>
  <c r="AF21" i="16"/>
  <c r="AE21" i="16"/>
  <c r="AD21" i="16"/>
  <c r="AC21" i="16"/>
  <c r="AB21" i="16"/>
  <c r="AA21" i="16"/>
  <c r="N21" i="16"/>
  <c r="M21" i="16"/>
  <c r="H21" i="16"/>
  <c r="G21" i="16"/>
  <c r="B21" i="16"/>
  <c r="AF20" i="16"/>
  <c r="AE20" i="16"/>
  <c r="AD20" i="16"/>
  <c r="AC20" i="16"/>
  <c r="AB20" i="16"/>
  <c r="AA20" i="16"/>
  <c r="N20" i="16"/>
  <c r="M20" i="16"/>
  <c r="H20" i="16"/>
  <c r="G20" i="16"/>
  <c r="B20" i="16"/>
  <c r="F13" i="16"/>
  <c r="E13" i="16"/>
  <c r="N12" i="16"/>
  <c r="M12" i="16"/>
  <c r="L12" i="16"/>
  <c r="K12" i="16"/>
  <c r="J12" i="16"/>
  <c r="I12" i="16"/>
  <c r="H12" i="16"/>
  <c r="G12" i="16"/>
  <c r="F12" i="16"/>
  <c r="E12" i="16"/>
  <c r="AF11" i="16"/>
  <c r="AE11" i="16"/>
  <c r="AD11" i="16"/>
  <c r="AC11" i="16"/>
  <c r="AB11" i="16"/>
  <c r="AA11" i="16"/>
  <c r="N11" i="16"/>
  <c r="M11" i="16"/>
  <c r="H11" i="16"/>
  <c r="G11" i="16"/>
  <c r="AF10" i="16"/>
  <c r="AE10" i="16"/>
  <c r="AD10" i="16"/>
  <c r="AC10" i="16"/>
  <c r="AB10" i="16"/>
  <c r="AA10" i="16"/>
  <c r="N10" i="16"/>
  <c r="M10" i="16"/>
  <c r="H10" i="16"/>
  <c r="G10" i="16"/>
  <c r="AF9" i="16"/>
  <c r="AE9" i="16"/>
  <c r="AD9" i="16"/>
  <c r="AC9" i="16"/>
  <c r="AB9" i="16"/>
  <c r="AA9" i="16"/>
  <c r="N9" i="16"/>
  <c r="M9" i="16"/>
  <c r="H9" i="16"/>
  <c r="G9" i="16"/>
  <c r="AF8" i="16"/>
  <c r="AE8" i="16"/>
  <c r="AD8" i="16"/>
  <c r="AC8" i="16"/>
  <c r="AB8" i="16"/>
  <c r="AA8" i="16"/>
  <c r="N8" i="16"/>
  <c r="M8" i="16"/>
  <c r="H8" i="16"/>
  <c r="G8" i="16"/>
  <c r="AF7" i="16"/>
  <c r="AE7" i="16"/>
  <c r="AD7" i="16"/>
  <c r="AC7" i="16"/>
  <c r="AB7" i="16"/>
  <c r="AA7" i="16"/>
  <c r="N7" i="16"/>
  <c r="M7" i="16"/>
  <c r="H7" i="16"/>
  <c r="G7" i="16"/>
  <c r="AF6" i="16"/>
  <c r="AE6" i="16"/>
  <c r="AD6" i="16"/>
  <c r="AC6" i="16"/>
  <c r="AB6" i="16"/>
  <c r="AA6" i="16"/>
  <c r="N6" i="16"/>
  <c r="M6" i="16"/>
  <c r="H6" i="16"/>
  <c r="G6" i="16"/>
  <c r="AF5" i="16"/>
  <c r="AE5" i="16"/>
  <c r="AD5" i="16"/>
  <c r="AC5" i="16"/>
  <c r="AB5" i="16"/>
  <c r="AA5" i="16"/>
  <c r="N5" i="16"/>
  <c r="M5" i="16"/>
  <c r="H5" i="16"/>
  <c r="G5" i="16"/>
  <c r="F37" i="15"/>
  <c r="E37" i="15"/>
  <c r="N36" i="15"/>
  <c r="M36" i="15"/>
  <c r="L36" i="15"/>
  <c r="K36" i="15"/>
  <c r="J36" i="15"/>
  <c r="I36" i="15"/>
  <c r="H36" i="15"/>
  <c r="G36" i="15"/>
  <c r="F36" i="15"/>
  <c r="E36" i="15"/>
  <c r="AF35" i="15"/>
  <c r="AE35" i="15"/>
  <c r="AD35" i="15"/>
  <c r="AC35" i="15"/>
  <c r="AB35" i="15"/>
  <c r="AA35" i="15"/>
  <c r="N35" i="15"/>
  <c r="M35" i="15"/>
  <c r="H35" i="15"/>
  <c r="G35" i="15"/>
  <c r="AF34" i="15"/>
  <c r="AE34" i="15"/>
  <c r="AD34" i="15"/>
  <c r="AC34" i="15"/>
  <c r="AB34" i="15"/>
  <c r="AA34" i="15"/>
  <c r="N34" i="15"/>
  <c r="M34" i="15"/>
  <c r="H34" i="15"/>
  <c r="G34" i="15"/>
  <c r="AF33" i="15"/>
  <c r="AE33" i="15"/>
  <c r="AD33" i="15"/>
  <c r="AC33" i="15"/>
  <c r="AB33" i="15"/>
  <c r="AA33" i="15"/>
  <c r="N33" i="15"/>
  <c r="M33" i="15"/>
  <c r="H33" i="15"/>
  <c r="G33" i="15"/>
  <c r="AF32" i="15"/>
  <c r="AE32" i="15"/>
  <c r="AD32" i="15"/>
  <c r="AC32" i="15"/>
  <c r="AB32" i="15"/>
  <c r="AA32" i="15"/>
  <c r="N32" i="15"/>
  <c r="M32" i="15"/>
  <c r="H32" i="15"/>
  <c r="G32" i="15"/>
  <c r="B32" i="15"/>
  <c r="AF31" i="15"/>
  <c r="AE31" i="15"/>
  <c r="AD31" i="15"/>
  <c r="AC31" i="15"/>
  <c r="AB31" i="15"/>
  <c r="AA31" i="15"/>
  <c r="N31" i="15"/>
  <c r="M31" i="15"/>
  <c r="H31" i="15"/>
  <c r="G31" i="15"/>
  <c r="B31" i="15"/>
  <c r="F24" i="15"/>
  <c r="E24" i="15"/>
  <c r="N23" i="15"/>
  <c r="M23" i="15"/>
  <c r="L23" i="15"/>
  <c r="K23" i="15"/>
  <c r="J23" i="15"/>
  <c r="I23" i="15"/>
  <c r="H23" i="15"/>
  <c r="G23" i="15"/>
  <c r="F23" i="15"/>
  <c r="E23" i="15"/>
  <c r="AF22" i="15"/>
  <c r="AE22" i="15"/>
  <c r="AD22" i="15"/>
  <c r="AC22" i="15"/>
  <c r="AB22" i="15"/>
  <c r="AA22" i="15"/>
  <c r="N22" i="15"/>
  <c r="M22" i="15"/>
  <c r="H22" i="15"/>
  <c r="G22" i="15"/>
  <c r="AF21" i="15"/>
  <c r="AE21" i="15"/>
  <c r="AD21" i="15"/>
  <c r="AC21" i="15"/>
  <c r="AB21" i="15"/>
  <c r="AA21" i="15"/>
  <c r="N21" i="15"/>
  <c r="M21" i="15"/>
  <c r="H21" i="15"/>
  <c r="G21" i="15"/>
  <c r="AF20" i="15"/>
  <c r="AE20" i="15"/>
  <c r="AD20" i="15"/>
  <c r="AC20" i="15"/>
  <c r="AB20" i="15"/>
  <c r="AA20" i="15"/>
  <c r="N20" i="15"/>
  <c r="M20" i="15"/>
  <c r="H20" i="15"/>
  <c r="G20" i="15"/>
  <c r="AF19" i="15"/>
  <c r="AE19" i="15"/>
  <c r="AD19" i="15"/>
  <c r="AC19" i="15"/>
  <c r="AB19" i="15"/>
  <c r="AA19" i="15"/>
  <c r="N19" i="15"/>
  <c r="M19" i="15"/>
  <c r="H19" i="15"/>
  <c r="G19" i="15"/>
  <c r="B19" i="15"/>
  <c r="AF18" i="15"/>
  <c r="AE18" i="15"/>
  <c r="AD18" i="15"/>
  <c r="AC18" i="15"/>
  <c r="AB18" i="15"/>
  <c r="AA18" i="15"/>
  <c r="N18" i="15"/>
  <c r="M18" i="15"/>
  <c r="H18" i="15"/>
  <c r="G18" i="15"/>
  <c r="B18" i="15"/>
  <c r="F11" i="15"/>
  <c r="E11" i="15"/>
  <c r="N10" i="15"/>
  <c r="M10" i="15"/>
  <c r="L10" i="15"/>
  <c r="K10" i="15"/>
  <c r="J10" i="15"/>
  <c r="I10" i="15"/>
  <c r="H10" i="15"/>
  <c r="G10" i="15"/>
  <c r="F10" i="15"/>
  <c r="E10" i="15"/>
  <c r="AF9" i="15"/>
  <c r="AE9" i="15"/>
  <c r="AD9" i="15"/>
  <c r="AC9" i="15"/>
  <c r="AB9" i="15"/>
  <c r="AA9" i="15"/>
  <c r="N9" i="15"/>
  <c r="M9" i="15"/>
  <c r="H9" i="15"/>
  <c r="G9" i="15"/>
  <c r="AF8" i="15"/>
  <c r="AE8" i="15"/>
  <c r="AD8" i="15"/>
  <c r="AC8" i="15"/>
  <c r="AB8" i="15"/>
  <c r="AA8" i="15"/>
  <c r="N8" i="15"/>
  <c r="M8" i="15"/>
  <c r="H8" i="15"/>
  <c r="G8" i="15"/>
  <c r="AF7" i="15"/>
  <c r="AE7" i="15"/>
  <c r="AD7" i="15"/>
  <c r="AC7" i="15"/>
  <c r="AB7" i="15"/>
  <c r="AA7" i="15"/>
  <c r="N7" i="15"/>
  <c r="M7" i="15"/>
  <c r="H7" i="15"/>
  <c r="G7" i="15"/>
  <c r="AF6" i="15"/>
  <c r="AE6" i="15"/>
  <c r="AD6" i="15"/>
  <c r="AC6" i="15"/>
  <c r="AB6" i="15"/>
  <c r="AA6" i="15"/>
  <c r="N6" i="15"/>
  <c r="M6" i="15"/>
  <c r="H6" i="15"/>
  <c r="G6" i="15"/>
  <c r="AF5" i="15"/>
  <c r="AE5" i="15"/>
  <c r="AD5" i="15"/>
  <c r="AC5" i="15"/>
  <c r="AB5" i="15"/>
  <c r="AA5" i="15"/>
  <c r="N5" i="15"/>
  <c r="M5" i="15"/>
  <c r="H5" i="15"/>
  <c r="G5" i="15"/>
  <c r="F28" i="14"/>
  <c r="E28" i="14"/>
  <c r="N27" i="14"/>
  <c r="M27" i="14"/>
  <c r="L27" i="14"/>
  <c r="K27" i="14"/>
  <c r="J27" i="14"/>
  <c r="I27" i="14"/>
  <c r="H27" i="14"/>
  <c r="G27" i="14"/>
  <c r="F27" i="14"/>
  <c r="E27" i="14"/>
  <c r="AF26" i="14"/>
  <c r="AE26" i="14"/>
  <c r="AD26" i="14"/>
  <c r="AC26" i="14"/>
  <c r="AB26" i="14"/>
  <c r="AA26" i="14"/>
  <c r="N26" i="14"/>
  <c r="M26" i="14"/>
  <c r="H26" i="14"/>
  <c r="G26" i="14"/>
  <c r="AF25" i="14"/>
  <c r="AE25" i="14"/>
  <c r="AD25" i="14"/>
  <c r="AC25" i="14"/>
  <c r="AB25" i="14"/>
  <c r="AA25" i="14"/>
  <c r="N25" i="14"/>
  <c r="M25" i="14"/>
  <c r="H25" i="14"/>
  <c r="G25" i="14"/>
  <c r="AF24" i="14"/>
  <c r="AE24" i="14"/>
  <c r="AD24" i="14"/>
  <c r="AC24" i="14"/>
  <c r="AB24" i="14"/>
  <c r="AA24" i="14"/>
  <c r="N24" i="14"/>
  <c r="M24" i="14"/>
  <c r="H24" i="14"/>
  <c r="G24" i="14"/>
  <c r="AF23" i="14"/>
  <c r="AE23" i="14"/>
  <c r="AD23" i="14"/>
  <c r="AC23" i="14"/>
  <c r="AB23" i="14"/>
  <c r="AA23" i="14"/>
  <c r="N23" i="14"/>
  <c r="M23" i="14"/>
  <c r="H23" i="14"/>
  <c r="G23" i="14"/>
  <c r="AF22" i="14"/>
  <c r="AE22" i="14"/>
  <c r="AD22" i="14"/>
  <c r="AC22" i="14"/>
  <c r="AB22" i="14"/>
  <c r="AA22" i="14"/>
  <c r="N22" i="14"/>
  <c r="M22" i="14"/>
  <c r="H22" i="14"/>
  <c r="G22" i="14"/>
  <c r="AF21" i="14"/>
  <c r="AE21" i="14"/>
  <c r="AD21" i="14"/>
  <c r="AC21" i="14"/>
  <c r="AB21" i="14"/>
  <c r="AA21" i="14"/>
  <c r="N21" i="14"/>
  <c r="M21" i="14"/>
  <c r="H21" i="14"/>
  <c r="G21" i="14"/>
  <c r="B21" i="14"/>
  <c r="AF20" i="14"/>
  <c r="AE20" i="14"/>
  <c r="AD20" i="14"/>
  <c r="AC20" i="14"/>
  <c r="AB20" i="14"/>
  <c r="AA20" i="14"/>
  <c r="N20" i="14"/>
  <c r="M20" i="14"/>
  <c r="H20" i="14"/>
  <c r="G20" i="14"/>
  <c r="B20" i="14"/>
  <c r="F13" i="14"/>
  <c r="E13" i="14"/>
  <c r="N12" i="14"/>
  <c r="M12" i="14"/>
  <c r="L12" i="14"/>
  <c r="K12" i="14"/>
  <c r="J12" i="14"/>
  <c r="I12" i="14"/>
  <c r="H12" i="14"/>
  <c r="G12" i="14"/>
  <c r="F12" i="14"/>
  <c r="E12" i="14"/>
  <c r="AF11" i="14"/>
  <c r="AE11" i="14"/>
  <c r="AD11" i="14"/>
  <c r="AC11" i="14"/>
  <c r="AB11" i="14"/>
  <c r="AA11" i="14"/>
  <c r="N11" i="14"/>
  <c r="M11" i="14"/>
  <c r="H11" i="14"/>
  <c r="G11" i="14"/>
  <c r="AF10" i="14"/>
  <c r="AE10" i="14"/>
  <c r="AD10" i="14"/>
  <c r="AC10" i="14"/>
  <c r="AB10" i="14"/>
  <c r="AA10" i="14"/>
  <c r="N10" i="14"/>
  <c r="M10" i="14"/>
  <c r="H10" i="14"/>
  <c r="G10" i="14"/>
  <c r="AF9" i="14"/>
  <c r="AE9" i="14"/>
  <c r="AD9" i="14"/>
  <c r="AC9" i="14"/>
  <c r="AB9" i="14"/>
  <c r="AA9" i="14"/>
  <c r="N9" i="14"/>
  <c r="M9" i="14"/>
  <c r="H9" i="14"/>
  <c r="G9" i="14"/>
  <c r="AF8" i="14"/>
  <c r="AE8" i="14"/>
  <c r="AD8" i="14"/>
  <c r="AC8" i="14"/>
  <c r="AB8" i="14"/>
  <c r="AA8" i="14"/>
  <c r="N8" i="14"/>
  <c r="M8" i="14"/>
  <c r="H8" i="14"/>
  <c r="G8" i="14"/>
  <c r="AF7" i="14"/>
  <c r="AE7" i="14"/>
  <c r="AD7" i="14"/>
  <c r="AC7" i="14"/>
  <c r="AB7" i="14"/>
  <c r="AA7" i="14"/>
  <c r="N7" i="14"/>
  <c r="M7" i="14"/>
  <c r="H7" i="14"/>
  <c r="G7" i="14"/>
  <c r="AF6" i="14"/>
  <c r="AE6" i="14"/>
  <c r="AD6" i="14"/>
  <c r="AC6" i="14"/>
  <c r="AB6" i="14"/>
  <c r="AA6" i="14"/>
  <c r="N6" i="14"/>
  <c r="M6" i="14"/>
  <c r="H6" i="14"/>
  <c r="G6" i="14"/>
  <c r="AF5" i="14"/>
  <c r="AE5" i="14"/>
  <c r="AD5" i="14"/>
  <c r="AC5" i="14"/>
  <c r="AB5" i="14"/>
  <c r="AA5" i="14"/>
  <c r="N5" i="14"/>
  <c r="M5" i="14"/>
  <c r="H5" i="14"/>
  <c r="G5" i="14"/>
  <c r="F34" i="13"/>
  <c r="E34" i="13"/>
  <c r="N33" i="13"/>
  <c r="M33" i="13"/>
  <c r="L33" i="13"/>
  <c r="K33" i="13"/>
  <c r="J33" i="13"/>
  <c r="I33" i="13"/>
  <c r="H33" i="13"/>
  <c r="G33" i="13"/>
  <c r="F33" i="13"/>
  <c r="E33" i="13"/>
  <c r="AF32" i="13"/>
  <c r="AE32" i="13"/>
  <c r="AD32" i="13"/>
  <c r="AC32" i="13"/>
  <c r="AB32" i="13"/>
  <c r="AA32" i="13"/>
  <c r="N32" i="13"/>
  <c r="M32" i="13"/>
  <c r="H32" i="13"/>
  <c r="G32" i="13"/>
  <c r="AF31" i="13"/>
  <c r="AE31" i="13"/>
  <c r="AD31" i="13"/>
  <c r="AC31" i="13"/>
  <c r="AB31" i="13"/>
  <c r="AA31" i="13"/>
  <c r="N31" i="13"/>
  <c r="M31" i="13"/>
  <c r="H31" i="13"/>
  <c r="G31" i="13"/>
  <c r="AF30" i="13"/>
  <c r="AE30" i="13"/>
  <c r="AD30" i="13"/>
  <c r="AC30" i="13"/>
  <c r="AB30" i="13"/>
  <c r="AA30" i="13"/>
  <c r="N30" i="13"/>
  <c r="M30" i="13"/>
  <c r="H30" i="13"/>
  <c r="G30" i="13"/>
  <c r="AF29" i="13"/>
  <c r="AE29" i="13"/>
  <c r="AD29" i="13"/>
  <c r="AC29" i="13"/>
  <c r="AB29" i="13"/>
  <c r="AA29" i="13"/>
  <c r="N29" i="13"/>
  <c r="M29" i="13"/>
  <c r="H29" i="13"/>
  <c r="G29" i="13"/>
  <c r="B29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AF20" i="13"/>
  <c r="AE20" i="13"/>
  <c r="AD20" i="13"/>
  <c r="AC20" i="13"/>
  <c r="AB20" i="13"/>
  <c r="AA20" i="13"/>
  <c r="N20" i="13"/>
  <c r="M20" i="13"/>
  <c r="H20" i="13"/>
  <c r="G20" i="13"/>
  <c r="AF19" i="13"/>
  <c r="AE19" i="13"/>
  <c r="AD19" i="13"/>
  <c r="AC19" i="13"/>
  <c r="AB19" i="13"/>
  <c r="AA19" i="13"/>
  <c r="N19" i="13"/>
  <c r="M19" i="13"/>
  <c r="H19" i="13"/>
  <c r="G19" i="13"/>
  <c r="AF18" i="13"/>
  <c r="AE18" i="13"/>
  <c r="AD18" i="13"/>
  <c r="AC18" i="13"/>
  <c r="AB18" i="13"/>
  <c r="AA18" i="13"/>
  <c r="N18" i="13"/>
  <c r="M18" i="13"/>
  <c r="H18" i="13"/>
  <c r="G18" i="13"/>
  <c r="AF17" i="13"/>
  <c r="AE17" i="13"/>
  <c r="AD17" i="13"/>
  <c r="AC17" i="13"/>
  <c r="AB17" i="13"/>
  <c r="AA17" i="13"/>
  <c r="N17" i="13"/>
  <c r="M17" i="13"/>
  <c r="H17" i="13"/>
  <c r="G17" i="13"/>
  <c r="F10" i="13"/>
  <c r="E10" i="13"/>
  <c r="N9" i="13"/>
  <c r="M9" i="13"/>
  <c r="L9" i="13"/>
  <c r="K9" i="13"/>
  <c r="J9" i="13"/>
  <c r="I9" i="13"/>
  <c r="H9" i="13"/>
  <c r="G9" i="13"/>
  <c r="F9" i="13"/>
  <c r="E9" i="13"/>
  <c r="AF8" i="13"/>
  <c r="AE8" i="13"/>
  <c r="AD8" i="13"/>
  <c r="AC8" i="13"/>
  <c r="AB8" i="13"/>
  <c r="AA8" i="13"/>
  <c r="N8" i="13"/>
  <c r="M8" i="13"/>
  <c r="H8" i="13"/>
  <c r="G8" i="13"/>
  <c r="AF7" i="13"/>
  <c r="AE7" i="13"/>
  <c r="AD7" i="13"/>
  <c r="AC7" i="13"/>
  <c r="AB7" i="13"/>
  <c r="AA7" i="13"/>
  <c r="N7" i="13"/>
  <c r="M7" i="13"/>
  <c r="H7" i="13"/>
  <c r="G7" i="13"/>
  <c r="AF6" i="13"/>
  <c r="AE6" i="13"/>
  <c r="AD6" i="13"/>
  <c r="AC6" i="13"/>
  <c r="AB6" i="13"/>
  <c r="AA6" i="13"/>
  <c r="N6" i="13"/>
  <c r="M6" i="13"/>
  <c r="H6" i="13"/>
  <c r="G6" i="13"/>
  <c r="AF5" i="13"/>
  <c r="AE5" i="13"/>
  <c r="AD5" i="13"/>
  <c r="AC5" i="13"/>
  <c r="AB5" i="13"/>
  <c r="AA5" i="13"/>
  <c r="N5" i="13"/>
  <c r="M5" i="13"/>
  <c r="H5" i="13"/>
  <c r="G5" i="13"/>
  <c r="F32" i="12"/>
  <c r="E32" i="12"/>
  <c r="N31" i="12"/>
  <c r="M31" i="12"/>
  <c r="L31" i="12"/>
  <c r="K31" i="12"/>
  <c r="J31" i="12"/>
  <c r="I31" i="12"/>
  <c r="H31" i="12"/>
  <c r="G31" i="12"/>
  <c r="F31" i="12"/>
  <c r="E31" i="12"/>
  <c r="AF30" i="12"/>
  <c r="AE30" i="12"/>
  <c r="AD30" i="12"/>
  <c r="AC30" i="12"/>
  <c r="AB30" i="12"/>
  <c r="AA30" i="12"/>
  <c r="N30" i="12"/>
  <c r="M30" i="12"/>
  <c r="H30" i="12"/>
  <c r="G30" i="12"/>
  <c r="AF29" i="12"/>
  <c r="AE29" i="12"/>
  <c r="AD29" i="12"/>
  <c r="AC29" i="12"/>
  <c r="AB29" i="12"/>
  <c r="AA29" i="12"/>
  <c r="N29" i="12"/>
  <c r="M29" i="12"/>
  <c r="H29" i="12"/>
  <c r="G29" i="12"/>
  <c r="AF28" i="12"/>
  <c r="AE28" i="12"/>
  <c r="AD28" i="12"/>
  <c r="AC28" i="12"/>
  <c r="AB28" i="12"/>
  <c r="AA28" i="12"/>
  <c r="N28" i="12"/>
  <c r="M28" i="12"/>
  <c r="H28" i="12"/>
  <c r="G28" i="12"/>
  <c r="AF27" i="12"/>
  <c r="AE27" i="12"/>
  <c r="AD27" i="12"/>
  <c r="AC27" i="12"/>
  <c r="AB27" i="12"/>
  <c r="AA27" i="12"/>
  <c r="N27" i="12"/>
  <c r="M27" i="12"/>
  <c r="H27" i="12"/>
  <c r="G27" i="12"/>
  <c r="AF26" i="12"/>
  <c r="AE26" i="12"/>
  <c r="AD26" i="12"/>
  <c r="AC26" i="12"/>
  <c r="AB26" i="12"/>
  <c r="AA26" i="12"/>
  <c r="N26" i="12"/>
  <c r="M26" i="12"/>
  <c r="H26" i="12"/>
  <c r="G26" i="12"/>
  <c r="AF25" i="12"/>
  <c r="AE25" i="12"/>
  <c r="AD25" i="12"/>
  <c r="AC25" i="12"/>
  <c r="AB25" i="12"/>
  <c r="AA25" i="12"/>
  <c r="N25" i="12"/>
  <c r="M25" i="12"/>
  <c r="H25" i="12"/>
  <c r="G25" i="12"/>
  <c r="AF24" i="12"/>
  <c r="AE24" i="12"/>
  <c r="AD24" i="12"/>
  <c r="AC24" i="12"/>
  <c r="AB24" i="12"/>
  <c r="AA24" i="12"/>
  <c r="N24" i="12"/>
  <c r="M24" i="12"/>
  <c r="H24" i="12"/>
  <c r="G24" i="12"/>
  <c r="B24" i="12"/>
  <c r="AF23" i="12"/>
  <c r="AE23" i="12"/>
  <c r="AD23" i="12"/>
  <c r="AC23" i="12"/>
  <c r="AB23" i="12"/>
  <c r="AA23" i="12"/>
  <c r="N23" i="12"/>
  <c r="M23" i="12"/>
  <c r="H23" i="12"/>
  <c r="G23" i="12"/>
  <c r="B23" i="12"/>
  <c r="AF22" i="12"/>
  <c r="AE22" i="12"/>
  <c r="AD22" i="12"/>
  <c r="AC22" i="12"/>
  <c r="AB22" i="12"/>
  <c r="AA22" i="12"/>
  <c r="N22" i="12"/>
  <c r="M22" i="12"/>
  <c r="H22" i="12"/>
  <c r="G22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AF13" i="12"/>
  <c r="AE13" i="12"/>
  <c r="AD13" i="12"/>
  <c r="AC13" i="12"/>
  <c r="AB13" i="12"/>
  <c r="AA13" i="12"/>
  <c r="N13" i="12"/>
  <c r="M13" i="12"/>
  <c r="H13" i="12"/>
  <c r="G13" i="12"/>
  <c r="AF12" i="12"/>
  <c r="AE12" i="12"/>
  <c r="AD12" i="12"/>
  <c r="AC12" i="12"/>
  <c r="AB12" i="12"/>
  <c r="AA12" i="12"/>
  <c r="N12" i="12"/>
  <c r="M12" i="12"/>
  <c r="H12" i="12"/>
  <c r="G12" i="12"/>
  <c r="AF11" i="12"/>
  <c r="AE11" i="12"/>
  <c r="AD11" i="12"/>
  <c r="AC11" i="12"/>
  <c r="AB11" i="12"/>
  <c r="AA11" i="12"/>
  <c r="N11" i="12"/>
  <c r="M11" i="12"/>
  <c r="H11" i="12"/>
  <c r="G11" i="12"/>
  <c r="AF10" i="12"/>
  <c r="AE10" i="12"/>
  <c r="AD10" i="12"/>
  <c r="AC10" i="12"/>
  <c r="AB10" i="12"/>
  <c r="AA10" i="12"/>
  <c r="N10" i="12"/>
  <c r="M10" i="12"/>
  <c r="H10" i="12"/>
  <c r="G10" i="12"/>
  <c r="AF9" i="12"/>
  <c r="AE9" i="12"/>
  <c r="AD9" i="12"/>
  <c r="AC9" i="12"/>
  <c r="AB9" i="12"/>
  <c r="AA9" i="12"/>
  <c r="N9" i="12"/>
  <c r="M9" i="12"/>
  <c r="H9" i="12"/>
  <c r="G9" i="12"/>
  <c r="AF8" i="12"/>
  <c r="AE8" i="12"/>
  <c r="AD8" i="12"/>
  <c r="AC8" i="12"/>
  <c r="AB8" i="12"/>
  <c r="AA8" i="12"/>
  <c r="N8" i="12"/>
  <c r="M8" i="12"/>
  <c r="H8" i="12"/>
  <c r="G8" i="12"/>
  <c r="AF7" i="12"/>
  <c r="AE7" i="12"/>
  <c r="AD7" i="12"/>
  <c r="AC7" i="12"/>
  <c r="AB7" i="12"/>
  <c r="AA7" i="12"/>
  <c r="N7" i="12"/>
  <c r="M7" i="12"/>
  <c r="H7" i="12"/>
  <c r="G7" i="12"/>
  <c r="AF6" i="12"/>
  <c r="AE6" i="12"/>
  <c r="AD6" i="12"/>
  <c r="AC6" i="12"/>
  <c r="AB6" i="12"/>
  <c r="AA6" i="12"/>
  <c r="N6" i="12"/>
  <c r="M6" i="12"/>
  <c r="H6" i="12"/>
  <c r="G6" i="12"/>
  <c r="AF5" i="12"/>
  <c r="AE5" i="12"/>
  <c r="AD5" i="12"/>
  <c r="AC5" i="12"/>
  <c r="AB5" i="12"/>
  <c r="AA5" i="12"/>
  <c r="N5" i="12"/>
  <c r="M5" i="12"/>
  <c r="H5" i="12"/>
  <c r="G5" i="12"/>
  <c r="L100" i="11"/>
  <c r="A100" i="11"/>
  <c r="R99" i="11"/>
  <c r="Q99" i="11"/>
  <c r="P99" i="11"/>
  <c r="O99" i="11"/>
  <c r="N99" i="11"/>
  <c r="M99" i="11"/>
  <c r="L99" i="11"/>
  <c r="K99" i="11"/>
  <c r="J99" i="11"/>
  <c r="I99" i="11"/>
  <c r="F99" i="11"/>
  <c r="F100" i="11" s="1"/>
  <c r="E99" i="11"/>
  <c r="J100" i="11" s="1"/>
  <c r="AF98" i="11"/>
  <c r="AE98" i="11"/>
  <c r="AD98" i="11"/>
  <c r="AB98" i="11"/>
  <c r="AA98" i="11"/>
  <c r="N98" i="11"/>
  <c r="M98" i="11"/>
  <c r="H98" i="11"/>
  <c r="G98" i="11"/>
  <c r="AF97" i="11"/>
  <c r="AE97" i="11"/>
  <c r="AD97" i="11"/>
  <c r="AB97" i="11"/>
  <c r="AA97" i="11"/>
  <c r="N97" i="11"/>
  <c r="M97" i="11"/>
  <c r="H97" i="11"/>
  <c r="G97" i="11"/>
  <c r="AF96" i="11"/>
  <c r="AE96" i="11"/>
  <c r="AD96" i="11"/>
  <c r="AB96" i="11"/>
  <c r="AA96" i="11"/>
  <c r="N96" i="11"/>
  <c r="M96" i="11"/>
  <c r="H96" i="11"/>
  <c r="G96" i="11"/>
  <c r="AF95" i="11"/>
  <c r="AE95" i="11"/>
  <c r="AD95" i="11"/>
  <c r="AB95" i="11"/>
  <c r="AA95" i="11"/>
  <c r="N95" i="11"/>
  <c r="M95" i="11"/>
  <c r="H95" i="11"/>
  <c r="G95" i="11"/>
  <c r="AF94" i="11"/>
  <c r="AE94" i="11"/>
  <c r="AD94" i="11"/>
  <c r="AB94" i="11"/>
  <c r="AA94" i="11"/>
  <c r="N94" i="11"/>
  <c r="M94" i="11"/>
  <c r="H94" i="11"/>
  <c r="G94" i="11"/>
  <c r="AF93" i="11"/>
  <c r="AE93" i="11"/>
  <c r="AD93" i="11"/>
  <c r="AB93" i="11"/>
  <c r="AA93" i="11"/>
  <c r="N93" i="11"/>
  <c r="M93" i="11"/>
  <c r="H93" i="11"/>
  <c r="G93" i="11"/>
  <c r="AF92" i="11"/>
  <c r="AE92" i="11"/>
  <c r="AD92" i="11"/>
  <c r="AB92" i="11"/>
  <c r="AA92" i="11"/>
  <c r="N92" i="11"/>
  <c r="M92" i="11"/>
  <c r="H92" i="11"/>
  <c r="G92" i="11"/>
  <c r="AF91" i="11"/>
  <c r="AE91" i="11"/>
  <c r="AD91" i="11"/>
  <c r="AB91" i="11"/>
  <c r="AA91" i="11"/>
  <c r="N91" i="11"/>
  <c r="M91" i="11"/>
  <c r="H91" i="11"/>
  <c r="G91" i="11"/>
  <c r="AF90" i="11"/>
  <c r="AE90" i="11"/>
  <c r="AD90" i="11"/>
  <c r="AB90" i="11"/>
  <c r="AA90" i="11"/>
  <c r="N90" i="11"/>
  <c r="M90" i="11"/>
  <c r="H90" i="11"/>
  <c r="G90" i="11"/>
  <c r="L83" i="11"/>
  <c r="A83" i="11"/>
  <c r="R82" i="11"/>
  <c r="Q82" i="11"/>
  <c r="P82" i="11"/>
  <c r="O82" i="11"/>
  <c r="L82" i="11"/>
  <c r="K82" i="11"/>
  <c r="J82" i="11"/>
  <c r="I82" i="11"/>
  <c r="F82" i="11"/>
  <c r="F83" i="11" s="1"/>
  <c r="E82" i="11"/>
  <c r="J83" i="11" s="1"/>
  <c r="AF81" i="11"/>
  <c r="AE81" i="11"/>
  <c r="AD81" i="11"/>
  <c r="AB81" i="11"/>
  <c r="AA81" i="11"/>
  <c r="N81" i="11"/>
  <c r="M81" i="11"/>
  <c r="H81" i="11"/>
  <c r="G81" i="11"/>
  <c r="AF80" i="11"/>
  <c r="AE80" i="11"/>
  <c r="AD80" i="11"/>
  <c r="AB80" i="11"/>
  <c r="AA80" i="11"/>
  <c r="N80" i="11"/>
  <c r="M80" i="11"/>
  <c r="H80" i="11"/>
  <c r="G80" i="11"/>
  <c r="AF79" i="11"/>
  <c r="AE79" i="11"/>
  <c r="AD79" i="11"/>
  <c r="AB79" i="11"/>
  <c r="AA79" i="11"/>
  <c r="N79" i="11"/>
  <c r="M79" i="11"/>
  <c r="H79" i="11"/>
  <c r="G79" i="11"/>
  <c r="AF78" i="11"/>
  <c r="AE78" i="11"/>
  <c r="AD78" i="11"/>
  <c r="AB78" i="11"/>
  <c r="AA78" i="11"/>
  <c r="N78" i="11"/>
  <c r="M78" i="11"/>
  <c r="H78" i="11"/>
  <c r="G78" i="11"/>
  <c r="AF77" i="11"/>
  <c r="AE77" i="11"/>
  <c r="AD77" i="11"/>
  <c r="AB77" i="11"/>
  <c r="AA77" i="11"/>
  <c r="N77" i="11"/>
  <c r="M77" i="11"/>
  <c r="H77" i="11"/>
  <c r="G77" i="11"/>
  <c r="AF76" i="11"/>
  <c r="AE76" i="11"/>
  <c r="AD76" i="11"/>
  <c r="AB76" i="11"/>
  <c r="AA76" i="11"/>
  <c r="N76" i="11"/>
  <c r="M76" i="11"/>
  <c r="H76" i="11"/>
  <c r="G76" i="11"/>
  <c r="AF75" i="11"/>
  <c r="AE75" i="11"/>
  <c r="AD75" i="11"/>
  <c r="AB75" i="11"/>
  <c r="AA75" i="11"/>
  <c r="N75" i="11"/>
  <c r="M75" i="11"/>
  <c r="H75" i="11"/>
  <c r="G75" i="11"/>
  <c r="AF74" i="11"/>
  <c r="AE74" i="11"/>
  <c r="AD74" i="11"/>
  <c r="AB74" i="11"/>
  <c r="AA74" i="11"/>
  <c r="N74" i="11"/>
  <c r="M74" i="11"/>
  <c r="H74" i="11"/>
  <c r="G74" i="11"/>
  <c r="AF73" i="11"/>
  <c r="AE73" i="11"/>
  <c r="AD73" i="11"/>
  <c r="AB73" i="11"/>
  <c r="AA73" i="11"/>
  <c r="N73" i="11"/>
  <c r="N82" i="11" s="1"/>
  <c r="M73" i="11"/>
  <c r="M82" i="11" s="1"/>
  <c r="H73" i="11"/>
  <c r="G73" i="11"/>
  <c r="L66" i="11"/>
  <c r="A66" i="11"/>
  <c r="R65" i="11"/>
  <c r="Q65" i="11"/>
  <c r="P65" i="11"/>
  <c r="O65" i="11"/>
  <c r="L65" i="11"/>
  <c r="K65" i="11"/>
  <c r="J65" i="11"/>
  <c r="I65" i="11"/>
  <c r="F65" i="11"/>
  <c r="F66" i="11" s="1"/>
  <c r="E65" i="11"/>
  <c r="J66" i="11" s="1"/>
  <c r="AF64" i="11"/>
  <c r="AE64" i="11"/>
  <c r="AD64" i="11"/>
  <c r="AB64" i="11"/>
  <c r="AA64" i="11"/>
  <c r="N64" i="11"/>
  <c r="M64" i="11"/>
  <c r="H64" i="11"/>
  <c r="G64" i="11"/>
  <c r="AF63" i="11"/>
  <c r="AE63" i="11"/>
  <c r="AD63" i="11"/>
  <c r="AB63" i="11"/>
  <c r="AA63" i="11"/>
  <c r="N63" i="11"/>
  <c r="M63" i="11"/>
  <c r="H63" i="11"/>
  <c r="G63" i="11"/>
  <c r="AF62" i="11"/>
  <c r="AE62" i="11"/>
  <c r="AD62" i="11"/>
  <c r="AB62" i="11"/>
  <c r="AA62" i="11"/>
  <c r="N62" i="11"/>
  <c r="M62" i="11"/>
  <c r="H62" i="11"/>
  <c r="G62" i="11"/>
  <c r="AF61" i="11"/>
  <c r="AE61" i="11"/>
  <c r="AD61" i="11"/>
  <c r="AB61" i="11"/>
  <c r="AA61" i="11"/>
  <c r="N61" i="11"/>
  <c r="M61" i="11"/>
  <c r="H61" i="11"/>
  <c r="G61" i="11"/>
  <c r="AF60" i="11"/>
  <c r="AE60" i="11"/>
  <c r="AD60" i="11"/>
  <c r="AB60" i="11"/>
  <c r="AA60" i="11"/>
  <c r="N60" i="11"/>
  <c r="M60" i="11"/>
  <c r="H60" i="11"/>
  <c r="G60" i="11"/>
  <c r="AF59" i="11"/>
  <c r="AE59" i="11"/>
  <c r="AD59" i="11"/>
  <c r="AB59" i="11"/>
  <c r="AA59" i="11"/>
  <c r="N59" i="11"/>
  <c r="M59" i="11"/>
  <c r="H59" i="11"/>
  <c r="G59" i="11"/>
  <c r="AF58" i="11"/>
  <c r="AE58" i="11"/>
  <c r="AD58" i="11"/>
  <c r="AB58" i="11"/>
  <c r="AA58" i="11"/>
  <c r="N58" i="11"/>
  <c r="M58" i="11"/>
  <c r="H58" i="11"/>
  <c r="G58" i="11"/>
  <c r="AF57" i="11"/>
  <c r="AE57" i="11"/>
  <c r="AD57" i="11"/>
  <c r="AB57" i="11"/>
  <c r="AA57" i="11"/>
  <c r="N57" i="11"/>
  <c r="M57" i="11"/>
  <c r="H57" i="11"/>
  <c r="G57" i="11"/>
  <c r="AF56" i="11"/>
  <c r="AE56" i="11"/>
  <c r="AD56" i="11"/>
  <c r="AB56" i="11"/>
  <c r="AA56" i="11"/>
  <c r="N56" i="11"/>
  <c r="N65" i="11" s="1"/>
  <c r="M56" i="11"/>
  <c r="M65" i="11" s="1"/>
  <c r="H56" i="11"/>
  <c r="G56" i="11"/>
  <c r="B56" i="11"/>
  <c r="B73" i="11" s="1"/>
  <c r="B90" i="11" s="1"/>
  <c r="B107" i="11" s="1"/>
  <c r="B124" i="11" s="1"/>
  <c r="L49" i="11"/>
  <c r="J49" i="11"/>
  <c r="A49" i="11"/>
  <c r="R48" i="11"/>
  <c r="Q48" i="11"/>
  <c r="P48" i="11"/>
  <c r="O48" i="11"/>
  <c r="L48" i="11"/>
  <c r="K48" i="11"/>
  <c r="J48" i="11"/>
  <c r="I48" i="11"/>
  <c r="F48" i="11"/>
  <c r="F49" i="11" s="1"/>
  <c r="E48" i="11"/>
  <c r="E49" i="11" s="1"/>
  <c r="AF47" i="11"/>
  <c r="AE47" i="11"/>
  <c r="AD47" i="11"/>
  <c r="AB47" i="11"/>
  <c r="AA47" i="11"/>
  <c r="N47" i="11"/>
  <c r="M47" i="11"/>
  <c r="H47" i="11"/>
  <c r="G47" i="11"/>
  <c r="AF46" i="11"/>
  <c r="AE46" i="11"/>
  <c r="AD46" i="11"/>
  <c r="AB46" i="11"/>
  <c r="AA46" i="11"/>
  <c r="N46" i="11"/>
  <c r="M46" i="11"/>
  <c r="H46" i="11"/>
  <c r="G46" i="11"/>
  <c r="AF45" i="11"/>
  <c r="AE45" i="11"/>
  <c r="AD45" i="11"/>
  <c r="AB45" i="11"/>
  <c r="AA45" i="11"/>
  <c r="N45" i="11"/>
  <c r="M45" i="11"/>
  <c r="H45" i="11"/>
  <c r="G45" i="11"/>
  <c r="AF44" i="11"/>
  <c r="AE44" i="11"/>
  <c r="AD44" i="11"/>
  <c r="AB44" i="11"/>
  <c r="AA44" i="11"/>
  <c r="N44" i="11"/>
  <c r="M44" i="11"/>
  <c r="H44" i="11"/>
  <c r="G44" i="11"/>
  <c r="AF43" i="11"/>
  <c r="AE43" i="11"/>
  <c r="AD43" i="11"/>
  <c r="AB43" i="11"/>
  <c r="AA43" i="11"/>
  <c r="N43" i="11"/>
  <c r="M43" i="11"/>
  <c r="H43" i="11"/>
  <c r="G43" i="11"/>
  <c r="AF42" i="11"/>
  <c r="AE42" i="11"/>
  <c r="AD42" i="11"/>
  <c r="AB42" i="11"/>
  <c r="AA42" i="11"/>
  <c r="N42" i="11"/>
  <c r="N48" i="11" s="1"/>
  <c r="M42" i="11"/>
  <c r="H42" i="11"/>
  <c r="G42" i="11"/>
  <c r="AF41" i="11"/>
  <c r="AE41" i="11"/>
  <c r="AD41" i="11"/>
  <c r="AB41" i="11"/>
  <c r="AA41" i="11"/>
  <c r="N41" i="11"/>
  <c r="M41" i="11"/>
  <c r="H41" i="11"/>
  <c r="G41" i="11"/>
  <c r="AF40" i="11"/>
  <c r="AE40" i="11"/>
  <c r="AD40" i="11"/>
  <c r="AB40" i="11"/>
  <c r="AA40" i="11"/>
  <c r="N40" i="11"/>
  <c r="M40" i="11"/>
  <c r="H40" i="11"/>
  <c r="G40" i="11"/>
  <c r="AF39" i="11"/>
  <c r="AE39" i="11"/>
  <c r="AD39" i="11"/>
  <c r="AB39" i="11"/>
  <c r="AA39" i="11"/>
  <c r="N39" i="11"/>
  <c r="M39" i="11"/>
  <c r="M48" i="11" s="1"/>
  <c r="H39" i="11"/>
  <c r="G39" i="11"/>
  <c r="B39" i="11"/>
  <c r="L32" i="11"/>
  <c r="J32" i="11"/>
  <c r="F32" i="11"/>
  <c r="E32" i="11"/>
  <c r="A32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F30" i="11"/>
  <c r="AE30" i="11"/>
  <c r="AD30" i="11"/>
  <c r="AB30" i="11"/>
  <c r="AA30" i="11"/>
  <c r="N30" i="11"/>
  <c r="M30" i="11"/>
  <c r="H30" i="11"/>
  <c r="G30" i="11"/>
  <c r="AF29" i="11"/>
  <c r="AE29" i="11"/>
  <c r="AD29" i="11"/>
  <c r="AB29" i="11"/>
  <c r="AA29" i="11"/>
  <c r="N29" i="11"/>
  <c r="M29" i="11"/>
  <c r="H29" i="11"/>
  <c r="G29" i="11"/>
  <c r="AF28" i="11"/>
  <c r="AE28" i="11"/>
  <c r="AD28" i="11"/>
  <c r="AB28" i="11"/>
  <c r="AA28" i="11"/>
  <c r="N28" i="11"/>
  <c r="M28" i="11"/>
  <c r="H28" i="11"/>
  <c r="G28" i="11"/>
  <c r="AF27" i="11"/>
  <c r="AE27" i="11"/>
  <c r="AD27" i="11"/>
  <c r="AB27" i="11"/>
  <c r="AA27" i="11"/>
  <c r="N27" i="11"/>
  <c r="M27" i="11"/>
  <c r="H27" i="11"/>
  <c r="G27" i="11"/>
  <c r="AF26" i="11"/>
  <c r="AE26" i="11"/>
  <c r="AD26" i="11"/>
  <c r="AB26" i="11"/>
  <c r="AA26" i="11"/>
  <c r="N26" i="11"/>
  <c r="M26" i="11"/>
  <c r="H26" i="11"/>
  <c r="G26" i="11"/>
  <c r="AF25" i="11"/>
  <c r="AE25" i="11"/>
  <c r="AD25" i="11"/>
  <c r="AB25" i="11"/>
  <c r="AA25" i="11"/>
  <c r="N25" i="11"/>
  <c r="M25" i="11"/>
  <c r="H25" i="11"/>
  <c r="G25" i="11"/>
  <c r="AF24" i="11"/>
  <c r="AE24" i="11"/>
  <c r="AD24" i="11"/>
  <c r="AB24" i="11"/>
  <c r="AA24" i="11"/>
  <c r="N24" i="11"/>
  <c r="M24" i="11"/>
  <c r="H24" i="11"/>
  <c r="G24" i="11"/>
  <c r="AF23" i="11"/>
  <c r="AE23" i="11"/>
  <c r="AD23" i="11"/>
  <c r="AB23" i="11"/>
  <c r="AA23" i="11"/>
  <c r="N23" i="11"/>
  <c r="M23" i="11"/>
  <c r="H23" i="11"/>
  <c r="G23" i="11"/>
  <c r="AF22" i="11"/>
  <c r="AE22" i="11"/>
  <c r="AD22" i="11"/>
  <c r="AB22" i="11"/>
  <c r="AA22" i="11"/>
  <c r="N22" i="11"/>
  <c r="M22" i="11"/>
  <c r="H22" i="11"/>
  <c r="G22" i="11"/>
  <c r="B22" i="11"/>
  <c r="L15" i="11"/>
  <c r="J15" i="11"/>
  <c r="F15" i="11"/>
  <c r="E15" i="11"/>
  <c r="A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F13" i="11"/>
  <c r="AE13" i="11"/>
  <c r="AD13" i="11"/>
  <c r="AB13" i="11"/>
  <c r="AA13" i="11"/>
  <c r="N13" i="11"/>
  <c r="M13" i="11"/>
  <c r="H13" i="11"/>
  <c r="G13" i="11"/>
  <c r="AF12" i="11"/>
  <c r="AE12" i="11"/>
  <c r="AD12" i="11"/>
  <c r="AB12" i="11"/>
  <c r="AA12" i="11"/>
  <c r="N12" i="11"/>
  <c r="M12" i="11"/>
  <c r="H12" i="11"/>
  <c r="G12" i="11"/>
  <c r="AF11" i="11"/>
  <c r="AE11" i="11"/>
  <c r="AD11" i="11"/>
  <c r="AB11" i="11"/>
  <c r="AA11" i="11"/>
  <c r="N11" i="11"/>
  <c r="M11" i="11"/>
  <c r="H11" i="11"/>
  <c r="G11" i="11"/>
  <c r="AF10" i="11"/>
  <c r="AE10" i="11"/>
  <c r="AD10" i="11"/>
  <c r="AB10" i="11"/>
  <c r="AA10" i="11"/>
  <c r="N10" i="11"/>
  <c r="M10" i="11"/>
  <c r="H10" i="11"/>
  <c r="G10" i="11"/>
  <c r="AF9" i="11"/>
  <c r="AE9" i="11"/>
  <c r="AD9" i="11"/>
  <c r="AB9" i="11"/>
  <c r="AA9" i="11"/>
  <c r="N9" i="11"/>
  <c r="M9" i="11"/>
  <c r="H9" i="11"/>
  <c r="G9" i="11"/>
  <c r="AF8" i="11"/>
  <c r="AE8" i="11"/>
  <c r="AD8" i="11"/>
  <c r="AB8" i="11"/>
  <c r="AA8" i="11"/>
  <c r="N8" i="11"/>
  <c r="M8" i="11"/>
  <c r="H8" i="11"/>
  <c r="G8" i="11"/>
  <c r="AF7" i="11"/>
  <c r="AE7" i="11"/>
  <c r="AD7" i="11"/>
  <c r="AB7" i="11"/>
  <c r="AA7" i="11"/>
  <c r="N7" i="11"/>
  <c r="M7" i="11"/>
  <c r="H7" i="11"/>
  <c r="G7" i="11"/>
  <c r="AF6" i="11"/>
  <c r="AE6" i="11"/>
  <c r="AD6" i="11"/>
  <c r="AB6" i="11"/>
  <c r="AA6" i="11"/>
  <c r="N6" i="11"/>
  <c r="M6" i="11"/>
  <c r="H6" i="11"/>
  <c r="G6" i="11"/>
  <c r="AF5" i="11"/>
  <c r="AE5" i="11"/>
  <c r="AD5" i="11"/>
  <c r="AB5" i="11"/>
  <c r="AA5" i="11"/>
  <c r="N5" i="11"/>
  <c r="M5" i="11"/>
  <c r="H5" i="11"/>
  <c r="G5" i="11"/>
  <c r="L100" i="10"/>
  <c r="A100" i="10"/>
  <c r="R99" i="10"/>
  <c r="Q99" i="10"/>
  <c r="P99" i="10"/>
  <c r="O99" i="10"/>
  <c r="N99" i="10"/>
  <c r="M99" i="10"/>
  <c r="L99" i="10"/>
  <c r="K99" i="10"/>
  <c r="J99" i="10"/>
  <c r="I99" i="10"/>
  <c r="F99" i="10"/>
  <c r="F100" i="10" s="1"/>
  <c r="E99" i="10"/>
  <c r="G99" i="10" s="1"/>
  <c r="AF98" i="10"/>
  <c r="AE98" i="10"/>
  <c r="AD98" i="10"/>
  <c r="AB98" i="10"/>
  <c r="AA98" i="10"/>
  <c r="N98" i="10"/>
  <c r="M98" i="10"/>
  <c r="H98" i="10"/>
  <c r="G98" i="10"/>
  <c r="AF97" i="10"/>
  <c r="AE97" i="10"/>
  <c r="AD97" i="10"/>
  <c r="AB97" i="10"/>
  <c r="AA97" i="10"/>
  <c r="N97" i="10"/>
  <c r="M97" i="10"/>
  <c r="H97" i="10"/>
  <c r="G97" i="10"/>
  <c r="AF96" i="10"/>
  <c r="AE96" i="10"/>
  <c r="AD96" i="10"/>
  <c r="AB96" i="10"/>
  <c r="AA96" i="10"/>
  <c r="N96" i="10"/>
  <c r="M96" i="10"/>
  <c r="H96" i="10"/>
  <c r="G96" i="10"/>
  <c r="AF95" i="10"/>
  <c r="AE95" i="10"/>
  <c r="AD95" i="10"/>
  <c r="AB95" i="10"/>
  <c r="AA95" i="10"/>
  <c r="N95" i="10"/>
  <c r="M95" i="10"/>
  <c r="H95" i="10"/>
  <c r="G95" i="10"/>
  <c r="AF94" i="10"/>
  <c r="AE94" i="10"/>
  <c r="AD94" i="10"/>
  <c r="AB94" i="10"/>
  <c r="AA94" i="10"/>
  <c r="N94" i="10"/>
  <c r="M94" i="10"/>
  <c r="H94" i="10"/>
  <c r="G94" i="10"/>
  <c r="AF93" i="10"/>
  <c r="AE93" i="10"/>
  <c r="AD93" i="10"/>
  <c r="AB93" i="10"/>
  <c r="AA93" i="10"/>
  <c r="N93" i="10"/>
  <c r="M93" i="10"/>
  <c r="H93" i="10"/>
  <c r="G93" i="10"/>
  <c r="AF92" i="10"/>
  <c r="AE92" i="10"/>
  <c r="AD92" i="10"/>
  <c r="AB92" i="10"/>
  <c r="AA92" i="10"/>
  <c r="N92" i="10"/>
  <c r="M92" i="10"/>
  <c r="H92" i="10"/>
  <c r="G92" i="10"/>
  <c r="AF91" i="10"/>
  <c r="AE91" i="10"/>
  <c r="AD91" i="10"/>
  <c r="AB91" i="10"/>
  <c r="AA91" i="10"/>
  <c r="N91" i="10"/>
  <c r="M91" i="10"/>
  <c r="H91" i="10"/>
  <c r="G91" i="10"/>
  <c r="AF90" i="10"/>
  <c r="AE90" i="10"/>
  <c r="AD90" i="10"/>
  <c r="AB90" i="10"/>
  <c r="AA90" i="10"/>
  <c r="N90" i="10"/>
  <c r="M90" i="10"/>
  <c r="H90" i="10"/>
  <c r="G90" i="10"/>
  <c r="L83" i="10"/>
  <c r="A83" i="10"/>
  <c r="R82" i="10"/>
  <c r="Q82" i="10"/>
  <c r="P82" i="10"/>
  <c r="O82" i="10"/>
  <c r="L82" i="10"/>
  <c r="K82" i="10"/>
  <c r="J82" i="10"/>
  <c r="I82" i="10"/>
  <c r="F82" i="10"/>
  <c r="H82" i="10" s="1"/>
  <c r="E82" i="10"/>
  <c r="G82" i="10" s="1"/>
  <c r="AF81" i="10"/>
  <c r="AE81" i="10"/>
  <c r="AD81" i="10"/>
  <c r="AB81" i="10"/>
  <c r="AA81" i="10"/>
  <c r="N81" i="10"/>
  <c r="M81" i="10"/>
  <c r="H81" i="10"/>
  <c r="G81" i="10"/>
  <c r="AF80" i="10"/>
  <c r="AE80" i="10"/>
  <c r="AD80" i="10"/>
  <c r="AB80" i="10"/>
  <c r="AA80" i="10"/>
  <c r="N80" i="10"/>
  <c r="M80" i="10"/>
  <c r="H80" i="10"/>
  <c r="G80" i="10"/>
  <c r="AF79" i="10"/>
  <c r="AE79" i="10"/>
  <c r="AD79" i="10"/>
  <c r="AB79" i="10"/>
  <c r="AA79" i="10"/>
  <c r="N79" i="10"/>
  <c r="M79" i="10"/>
  <c r="H79" i="10"/>
  <c r="G79" i="10"/>
  <c r="AF78" i="10"/>
  <c r="AE78" i="10"/>
  <c r="AD78" i="10"/>
  <c r="AB78" i="10"/>
  <c r="AA78" i="10"/>
  <c r="N78" i="10"/>
  <c r="M78" i="10"/>
  <c r="H78" i="10"/>
  <c r="G78" i="10"/>
  <c r="AF77" i="10"/>
  <c r="AE77" i="10"/>
  <c r="AD77" i="10"/>
  <c r="AB77" i="10"/>
  <c r="AA77" i="10"/>
  <c r="N77" i="10"/>
  <c r="M77" i="10"/>
  <c r="H77" i="10"/>
  <c r="G77" i="10"/>
  <c r="B77" i="10"/>
  <c r="B94" i="10" s="1"/>
  <c r="B111" i="10" s="1"/>
  <c r="B128" i="10" s="1"/>
  <c r="AF76" i="10"/>
  <c r="AE76" i="10"/>
  <c r="AD76" i="10"/>
  <c r="AB76" i="10"/>
  <c r="AA76" i="10"/>
  <c r="N76" i="10"/>
  <c r="M76" i="10"/>
  <c r="H76" i="10"/>
  <c r="G76" i="10"/>
  <c r="AF75" i="10"/>
  <c r="AE75" i="10"/>
  <c r="AD75" i="10"/>
  <c r="AB75" i="10"/>
  <c r="AA75" i="10"/>
  <c r="N75" i="10"/>
  <c r="M75" i="10"/>
  <c r="H75" i="10"/>
  <c r="G75" i="10"/>
  <c r="B75" i="10"/>
  <c r="B92" i="10" s="1"/>
  <c r="B109" i="10" s="1"/>
  <c r="B126" i="10" s="1"/>
  <c r="AF74" i="10"/>
  <c r="AE74" i="10"/>
  <c r="AD74" i="10"/>
  <c r="AB74" i="10"/>
  <c r="AA74" i="10"/>
  <c r="N74" i="10"/>
  <c r="M74" i="10"/>
  <c r="H74" i="10"/>
  <c r="G74" i="10"/>
  <c r="AF73" i="10"/>
  <c r="AE73" i="10"/>
  <c r="AD73" i="10"/>
  <c r="AB73" i="10"/>
  <c r="AA73" i="10"/>
  <c r="N73" i="10"/>
  <c r="N82" i="10" s="1"/>
  <c r="M73" i="10"/>
  <c r="M82" i="10" s="1"/>
  <c r="H73" i="10"/>
  <c r="G73" i="10"/>
  <c r="B73" i="10"/>
  <c r="B90" i="10" s="1"/>
  <c r="B107" i="10" s="1"/>
  <c r="B124" i="10" s="1"/>
  <c r="L66" i="10"/>
  <c r="A66" i="10"/>
  <c r="R65" i="10"/>
  <c r="Q65" i="10"/>
  <c r="P65" i="10"/>
  <c r="O65" i="10"/>
  <c r="L65" i="10"/>
  <c r="K65" i="10"/>
  <c r="J65" i="10"/>
  <c r="I65" i="10"/>
  <c r="F65" i="10"/>
  <c r="F66" i="10" s="1"/>
  <c r="E65" i="10"/>
  <c r="J66" i="10" s="1"/>
  <c r="AF64" i="10"/>
  <c r="AE64" i="10"/>
  <c r="AD64" i="10"/>
  <c r="AB64" i="10"/>
  <c r="AA64" i="10"/>
  <c r="N64" i="10"/>
  <c r="M64" i="10"/>
  <c r="H64" i="10"/>
  <c r="G64" i="10"/>
  <c r="AF63" i="10"/>
  <c r="AE63" i="10"/>
  <c r="AD63" i="10"/>
  <c r="AB63" i="10"/>
  <c r="AA63" i="10"/>
  <c r="N63" i="10"/>
  <c r="M63" i="10"/>
  <c r="H63" i="10"/>
  <c r="G63" i="10"/>
  <c r="AF62" i="10"/>
  <c r="AE62" i="10"/>
  <c r="AD62" i="10"/>
  <c r="AB62" i="10"/>
  <c r="AA62" i="10"/>
  <c r="N62" i="10"/>
  <c r="M62" i="10"/>
  <c r="H62" i="10"/>
  <c r="G62" i="10"/>
  <c r="AF61" i="10"/>
  <c r="AE61" i="10"/>
  <c r="AD61" i="10"/>
  <c r="AB61" i="10"/>
  <c r="AA61" i="10"/>
  <c r="N61" i="10"/>
  <c r="M61" i="10"/>
  <c r="H61" i="10"/>
  <c r="G61" i="10"/>
  <c r="B61" i="10"/>
  <c r="B78" i="10" s="1"/>
  <c r="B95" i="10" s="1"/>
  <c r="B112" i="10" s="1"/>
  <c r="B129" i="10" s="1"/>
  <c r="AF60" i="10"/>
  <c r="AE60" i="10"/>
  <c r="AD60" i="10"/>
  <c r="AB60" i="10"/>
  <c r="AA60" i="10"/>
  <c r="N60" i="10"/>
  <c r="M60" i="10"/>
  <c r="H60" i="10"/>
  <c r="G60" i="10"/>
  <c r="B60" i="10"/>
  <c r="AF59" i="10"/>
  <c r="AE59" i="10"/>
  <c r="AD59" i="10"/>
  <c r="AB59" i="10"/>
  <c r="AA59" i="10"/>
  <c r="N59" i="10"/>
  <c r="M59" i="10"/>
  <c r="H59" i="10"/>
  <c r="G59" i="10"/>
  <c r="B59" i="10"/>
  <c r="B76" i="10" s="1"/>
  <c r="B93" i="10" s="1"/>
  <c r="B110" i="10" s="1"/>
  <c r="B127" i="10" s="1"/>
  <c r="AF58" i="10"/>
  <c r="AE58" i="10"/>
  <c r="AD58" i="10"/>
  <c r="AB58" i="10"/>
  <c r="AA58" i="10"/>
  <c r="N58" i="10"/>
  <c r="M58" i="10"/>
  <c r="H58" i="10"/>
  <c r="G58" i="10"/>
  <c r="B58" i="10"/>
  <c r="AF57" i="10"/>
  <c r="AE57" i="10"/>
  <c r="AD57" i="10"/>
  <c r="AB57" i="10"/>
  <c r="AA57" i="10"/>
  <c r="N57" i="10"/>
  <c r="M57" i="10"/>
  <c r="H57" i="10"/>
  <c r="G57" i="10"/>
  <c r="B57" i="10"/>
  <c r="B74" i="10" s="1"/>
  <c r="B91" i="10" s="1"/>
  <c r="B108" i="10" s="1"/>
  <c r="B125" i="10" s="1"/>
  <c r="AF56" i="10"/>
  <c r="AE56" i="10"/>
  <c r="AD56" i="10"/>
  <c r="AB56" i="10"/>
  <c r="AA56" i="10"/>
  <c r="N56" i="10"/>
  <c r="N65" i="10" s="1"/>
  <c r="M56" i="10"/>
  <c r="M65" i="10" s="1"/>
  <c r="H56" i="10"/>
  <c r="G56" i="10"/>
  <c r="B56" i="10"/>
  <c r="L49" i="10"/>
  <c r="J49" i="10"/>
  <c r="E49" i="10"/>
  <c r="A49" i="10"/>
  <c r="R48" i="10"/>
  <c r="Q48" i="10"/>
  <c r="P48" i="10"/>
  <c r="O48" i="10"/>
  <c r="L48" i="10"/>
  <c r="K48" i="10"/>
  <c r="J48" i="10"/>
  <c r="I48" i="10"/>
  <c r="F48" i="10"/>
  <c r="F49" i="10" s="1"/>
  <c r="E48" i="10"/>
  <c r="G48" i="10" s="1"/>
  <c r="AF47" i="10"/>
  <c r="AE47" i="10"/>
  <c r="AD47" i="10"/>
  <c r="AB47" i="10"/>
  <c r="AA47" i="10"/>
  <c r="N47" i="10"/>
  <c r="M47" i="10"/>
  <c r="H47" i="10"/>
  <c r="G47" i="10"/>
  <c r="AF46" i="10"/>
  <c r="AE46" i="10"/>
  <c r="AD46" i="10"/>
  <c r="AB46" i="10"/>
  <c r="AA46" i="10"/>
  <c r="N46" i="10"/>
  <c r="M46" i="10"/>
  <c r="H46" i="10"/>
  <c r="G46" i="10"/>
  <c r="AF45" i="10"/>
  <c r="AE45" i="10"/>
  <c r="AD45" i="10"/>
  <c r="AB45" i="10"/>
  <c r="AA45" i="10"/>
  <c r="N45" i="10"/>
  <c r="M45" i="10"/>
  <c r="H45" i="10"/>
  <c r="G45" i="10"/>
  <c r="AF44" i="10"/>
  <c r="AE44" i="10"/>
  <c r="AD44" i="10"/>
  <c r="AB44" i="10"/>
  <c r="AA44" i="10"/>
  <c r="N44" i="10"/>
  <c r="M44" i="10"/>
  <c r="H44" i="10"/>
  <c r="G44" i="10"/>
  <c r="B44" i="10"/>
  <c r="AF43" i="10"/>
  <c r="AE43" i="10"/>
  <c r="AD43" i="10"/>
  <c r="AB43" i="10"/>
  <c r="AA43" i="10"/>
  <c r="N43" i="10"/>
  <c r="M43" i="10"/>
  <c r="H43" i="10"/>
  <c r="G43" i="10"/>
  <c r="B43" i="10"/>
  <c r="AF42" i="10"/>
  <c r="AE42" i="10"/>
  <c r="AD42" i="10"/>
  <c r="AB42" i="10"/>
  <c r="AA42" i="10"/>
  <c r="N42" i="10"/>
  <c r="M42" i="10"/>
  <c r="H42" i="10"/>
  <c r="G42" i="10"/>
  <c r="B42" i="10"/>
  <c r="AF41" i="10"/>
  <c r="AE41" i="10"/>
  <c r="AD41" i="10"/>
  <c r="AB41" i="10"/>
  <c r="AA41" i="10"/>
  <c r="N41" i="10"/>
  <c r="M41" i="10"/>
  <c r="H41" i="10"/>
  <c r="G41" i="10"/>
  <c r="B41" i="10"/>
  <c r="AF40" i="10"/>
  <c r="AE40" i="10"/>
  <c r="AD40" i="10"/>
  <c r="AB40" i="10"/>
  <c r="AA40" i="10"/>
  <c r="N40" i="10"/>
  <c r="M40" i="10"/>
  <c r="H40" i="10"/>
  <c r="G40" i="10"/>
  <c r="B40" i="10"/>
  <c r="AF39" i="10"/>
  <c r="AE39" i="10"/>
  <c r="AD39" i="10"/>
  <c r="AB39" i="10"/>
  <c r="AA39" i="10"/>
  <c r="N39" i="10"/>
  <c r="N48" i="10" s="1"/>
  <c r="M39" i="10"/>
  <c r="M48" i="10" s="1"/>
  <c r="H39" i="10"/>
  <c r="G39" i="10"/>
  <c r="B39" i="10"/>
  <c r="L32" i="10"/>
  <c r="J32" i="10"/>
  <c r="F32" i="10"/>
  <c r="E32" i="10"/>
  <c r="A32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F30" i="10"/>
  <c r="AE30" i="10"/>
  <c r="AD30" i="10"/>
  <c r="AB30" i="10"/>
  <c r="AA30" i="10"/>
  <c r="N30" i="10"/>
  <c r="M30" i="10"/>
  <c r="H30" i="10"/>
  <c r="G30" i="10"/>
  <c r="AF29" i="10"/>
  <c r="AE29" i="10"/>
  <c r="AD29" i="10"/>
  <c r="AB29" i="10"/>
  <c r="AA29" i="10"/>
  <c r="N29" i="10"/>
  <c r="M29" i="10"/>
  <c r="H29" i="10"/>
  <c r="G29" i="10"/>
  <c r="AF28" i="10"/>
  <c r="AE28" i="10"/>
  <c r="AD28" i="10"/>
  <c r="AB28" i="10"/>
  <c r="AA28" i="10"/>
  <c r="N28" i="10"/>
  <c r="M28" i="10"/>
  <c r="H28" i="10"/>
  <c r="G28" i="10"/>
  <c r="AF27" i="10"/>
  <c r="AE27" i="10"/>
  <c r="AD27" i="10"/>
  <c r="AB27" i="10"/>
  <c r="AA27" i="10"/>
  <c r="N27" i="10"/>
  <c r="M27" i="10"/>
  <c r="H27" i="10"/>
  <c r="G27" i="10"/>
  <c r="B27" i="10"/>
  <c r="AF26" i="10"/>
  <c r="AE26" i="10"/>
  <c r="AD26" i="10"/>
  <c r="AB26" i="10"/>
  <c r="AA26" i="10"/>
  <c r="N26" i="10"/>
  <c r="M26" i="10"/>
  <c r="H26" i="10"/>
  <c r="G26" i="10"/>
  <c r="B26" i="10"/>
  <c r="AF25" i="10"/>
  <c r="AE25" i="10"/>
  <c r="AD25" i="10"/>
  <c r="AB25" i="10"/>
  <c r="AA25" i="10"/>
  <c r="N25" i="10"/>
  <c r="M25" i="10"/>
  <c r="H25" i="10"/>
  <c r="G25" i="10"/>
  <c r="B25" i="10"/>
  <c r="AF24" i="10"/>
  <c r="AE24" i="10"/>
  <c r="AD24" i="10"/>
  <c r="AB24" i="10"/>
  <c r="AA24" i="10"/>
  <c r="N24" i="10"/>
  <c r="M24" i="10"/>
  <c r="H24" i="10"/>
  <c r="G24" i="10"/>
  <c r="B24" i="10"/>
  <c r="AF23" i="10"/>
  <c r="AE23" i="10"/>
  <c r="AD23" i="10"/>
  <c r="AB23" i="10"/>
  <c r="AA23" i="10"/>
  <c r="N23" i="10"/>
  <c r="M23" i="10"/>
  <c r="H23" i="10"/>
  <c r="G23" i="10"/>
  <c r="B23" i="10"/>
  <c r="AF22" i="10"/>
  <c r="AE22" i="10"/>
  <c r="AD22" i="10"/>
  <c r="AB22" i="10"/>
  <c r="AA22" i="10"/>
  <c r="N22" i="10"/>
  <c r="M22" i="10"/>
  <c r="H22" i="10"/>
  <c r="G22" i="10"/>
  <c r="B22" i="10"/>
  <c r="L15" i="10"/>
  <c r="J15" i="10"/>
  <c r="F15" i="10"/>
  <c r="E15" i="10"/>
  <c r="A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F13" i="10"/>
  <c r="AE13" i="10"/>
  <c r="AD13" i="10"/>
  <c r="AB13" i="10"/>
  <c r="AA13" i="10"/>
  <c r="N13" i="10"/>
  <c r="M13" i="10"/>
  <c r="H13" i="10"/>
  <c r="G13" i="10"/>
  <c r="AF12" i="10"/>
  <c r="AE12" i="10"/>
  <c r="AD12" i="10"/>
  <c r="AB12" i="10"/>
  <c r="AA12" i="10"/>
  <c r="N12" i="10"/>
  <c r="M12" i="10"/>
  <c r="H12" i="10"/>
  <c r="G12" i="10"/>
  <c r="AF11" i="10"/>
  <c r="AE11" i="10"/>
  <c r="AD11" i="10"/>
  <c r="AB11" i="10"/>
  <c r="AA11" i="10"/>
  <c r="N11" i="10"/>
  <c r="M11" i="10"/>
  <c r="H11" i="10"/>
  <c r="G11" i="10"/>
  <c r="AF10" i="10"/>
  <c r="AE10" i="10"/>
  <c r="AD10" i="10"/>
  <c r="AB10" i="10"/>
  <c r="AA10" i="10"/>
  <c r="N10" i="10"/>
  <c r="M10" i="10"/>
  <c r="H10" i="10"/>
  <c r="G10" i="10"/>
  <c r="AF9" i="10"/>
  <c r="AE9" i="10"/>
  <c r="AD9" i="10"/>
  <c r="AB9" i="10"/>
  <c r="AA9" i="10"/>
  <c r="N9" i="10"/>
  <c r="M9" i="10"/>
  <c r="H9" i="10"/>
  <c r="G9" i="10"/>
  <c r="AF8" i="10"/>
  <c r="AE8" i="10"/>
  <c r="AD8" i="10"/>
  <c r="AB8" i="10"/>
  <c r="AA8" i="10"/>
  <c r="N8" i="10"/>
  <c r="M8" i="10"/>
  <c r="H8" i="10"/>
  <c r="G8" i="10"/>
  <c r="AF7" i="10"/>
  <c r="AE7" i="10"/>
  <c r="AD7" i="10"/>
  <c r="AB7" i="10"/>
  <c r="AA7" i="10"/>
  <c r="N7" i="10"/>
  <c r="M7" i="10"/>
  <c r="H7" i="10"/>
  <c r="G7" i="10"/>
  <c r="AF6" i="10"/>
  <c r="AE6" i="10"/>
  <c r="AD6" i="10"/>
  <c r="AB6" i="10"/>
  <c r="AA6" i="10"/>
  <c r="N6" i="10"/>
  <c r="M6" i="10"/>
  <c r="H6" i="10"/>
  <c r="G6" i="10"/>
  <c r="AF5" i="10"/>
  <c r="AE5" i="10"/>
  <c r="AD5" i="10"/>
  <c r="AB5" i="10"/>
  <c r="AA5" i="10"/>
  <c r="N5" i="10"/>
  <c r="M5" i="10"/>
  <c r="H5" i="10"/>
  <c r="G5" i="10"/>
  <c r="Q115" i="9"/>
  <c r="L115" i="9"/>
  <c r="A115" i="9"/>
  <c r="R114" i="9"/>
  <c r="Q114" i="9"/>
  <c r="P114" i="9"/>
  <c r="O114" i="9"/>
  <c r="N114" i="9"/>
  <c r="M114" i="9"/>
  <c r="L114" i="9"/>
  <c r="K114" i="9"/>
  <c r="J114" i="9"/>
  <c r="I114" i="9"/>
  <c r="F114" i="9"/>
  <c r="F115" i="9" s="1"/>
  <c r="E114" i="9"/>
  <c r="E115" i="9" s="1"/>
  <c r="AA113" i="9"/>
  <c r="Z113" i="9"/>
  <c r="Y113" i="9"/>
  <c r="W113" i="9"/>
  <c r="V113" i="9"/>
  <c r="N113" i="9"/>
  <c r="M113" i="9"/>
  <c r="H113" i="9"/>
  <c r="G113" i="9"/>
  <c r="AA112" i="9"/>
  <c r="Z112" i="9"/>
  <c r="Y112" i="9"/>
  <c r="W112" i="9"/>
  <c r="V112" i="9"/>
  <c r="N112" i="9"/>
  <c r="M112" i="9"/>
  <c r="H112" i="9"/>
  <c r="G112" i="9"/>
  <c r="AA111" i="9"/>
  <c r="Z111" i="9"/>
  <c r="Y111" i="9"/>
  <c r="W111" i="9"/>
  <c r="V111" i="9"/>
  <c r="N111" i="9"/>
  <c r="M111" i="9"/>
  <c r="H111" i="9"/>
  <c r="G111" i="9"/>
  <c r="AA110" i="9"/>
  <c r="Z110" i="9"/>
  <c r="Y110" i="9"/>
  <c r="W110" i="9"/>
  <c r="V110" i="9"/>
  <c r="N110" i="9"/>
  <c r="M110" i="9"/>
  <c r="H110" i="9"/>
  <c r="G110" i="9"/>
  <c r="AA109" i="9"/>
  <c r="Z109" i="9"/>
  <c r="Y109" i="9"/>
  <c r="W109" i="9"/>
  <c r="V109" i="9"/>
  <c r="N109" i="9"/>
  <c r="M109" i="9"/>
  <c r="H109" i="9"/>
  <c r="G109" i="9"/>
  <c r="Q102" i="9"/>
  <c r="L102" i="9"/>
  <c r="A102" i="9"/>
  <c r="R101" i="9"/>
  <c r="Q101" i="9"/>
  <c r="P101" i="9"/>
  <c r="O101" i="9"/>
  <c r="L101" i="9"/>
  <c r="K101" i="9"/>
  <c r="J101" i="9"/>
  <c r="I101" i="9"/>
  <c r="F101" i="9"/>
  <c r="H101" i="9" s="1"/>
  <c r="E101" i="9"/>
  <c r="J102" i="9" s="1"/>
  <c r="AA100" i="9"/>
  <c r="Z100" i="9"/>
  <c r="Y100" i="9"/>
  <c r="W100" i="9"/>
  <c r="V100" i="9"/>
  <c r="N100" i="9"/>
  <c r="M100" i="9"/>
  <c r="H100" i="9"/>
  <c r="G100" i="9"/>
  <c r="AA99" i="9"/>
  <c r="Z99" i="9"/>
  <c r="Y99" i="9"/>
  <c r="W99" i="9"/>
  <c r="V99" i="9"/>
  <c r="N99" i="9"/>
  <c r="M99" i="9"/>
  <c r="H99" i="9"/>
  <c r="G99" i="9"/>
  <c r="AA98" i="9"/>
  <c r="Z98" i="9"/>
  <c r="Y98" i="9"/>
  <c r="W98" i="9"/>
  <c r="V98" i="9"/>
  <c r="N98" i="9"/>
  <c r="M98" i="9"/>
  <c r="H98" i="9"/>
  <c r="G98" i="9"/>
  <c r="AA97" i="9"/>
  <c r="Z97" i="9"/>
  <c r="Y97" i="9"/>
  <c r="W97" i="9"/>
  <c r="V97" i="9"/>
  <c r="N97" i="9"/>
  <c r="M97" i="9"/>
  <c r="H97" i="9"/>
  <c r="G97" i="9"/>
  <c r="AA96" i="9"/>
  <c r="Z96" i="9"/>
  <c r="Y96" i="9"/>
  <c r="W96" i="9"/>
  <c r="V96" i="9"/>
  <c r="N96" i="9"/>
  <c r="N101" i="9" s="1"/>
  <c r="M96" i="9"/>
  <c r="M101" i="9" s="1"/>
  <c r="H96" i="9"/>
  <c r="G96" i="9"/>
  <c r="Q89" i="9"/>
  <c r="L89" i="9"/>
  <c r="A89" i="9"/>
  <c r="R88" i="9"/>
  <c r="Q88" i="9"/>
  <c r="P88" i="9"/>
  <c r="O88" i="9"/>
  <c r="L88" i="9"/>
  <c r="K88" i="9"/>
  <c r="J88" i="9"/>
  <c r="I88" i="9"/>
  <c r="F88" i="9"/>
  <c r="F89" i="9" s="1"/>
  <c r="E88" i="9"/>
  <c r="J89" i="9" s="1"/>
  <c r="AA87" i="9"/>
  <c r="Z87" i="9"/>
  <c r="Y87" i="9"/>
  <c r="W87" i="9"/>
  <c r="V87" i="9"/>
  <c r="N87" i="9"/>
  <c r="M87" i="9"/>
  <c r="H87" i="9"/>
  <c r="G87" i="9"/>
  <c r="AA86" i="9"/>
  <c r="Z86" i="9"/>
  <c r="Y86" i="9"/>
  <c r="W86" i="9"/>
  <c r="V86" i="9"/>
  <c r="N86" i="9"/>
  <c r="M86" i="9"/>
  <c r="H86" i="9"/>
  <c r="G86" i="9"/>
  <c r="AA85" i="9"/>
  <c r="Z85" i="9"/>
  <c r="Y85" i="9"/>
  <c r="W85" i="9"/>
  <c r="V85" i="9"/>
  <c r="N85" i="9"/>
  <c r="M85" i="9"/>
  <c r="H85" i="9"/>
  <c r="G85" i="9"/>
  <c r="B85" i="9"/>
  <c r="B98" i="9" s="1"/>
  <c r="B111" i="9" s="1"/>
  <c r="B124" i="9" s="1"/>
  <c r="B137" i="9" s="1"/>
  <c r="AA84" i="9"/>
  <c r="Z84" i="9"/>
  <c r="Y84" i="9"/>
  <c r="W84" i="9"/>
  <c r="V84" i="9"/>
  <c r="N84" i="9"/>
  <c r="M84" i="9"/>
  <c r="H84" i="9"/>
  <c r="G84" i="9"/>
  <c r="B84" i="9"/>
  <c r="B97" i="9" s="1"/>
  <c r="B110" i="9" s="1"/>
  <c r="B123" i="9" s="1"/>
  <c r="B136" i="9" s="1"/>
  <c r="AA83" i="9"/>
  <c r="Z83" i="9"/>
  <c r="Y83" i="9"/>
  <c r="W83" i="9"/>
  <c r="V83" i="9"/>
  <c r="N83" i="9"/>
  <c r="N88" i="9" s="1"/>
  <c r="M83" i="9"/>
  <c r="M88" i="9" s="1"/>
  <c r="H83" i="9"/>
  <c r="G83" i="9"/>
  <c r="B83" i="9"/>
  <c r="B96" i="9" s="1"/>
  <c r="B109" i="9" s="1"/>
  <c r="B122" i="9" s="1"/>
  <c r="B135" i="9" s="1"/>
  <c r="Q76" i="9"/>
  <c r="L76" i="9"/>
  <c r="J76" i="9"/>
  <c r="A76" i="9"/>
  <c r="R75" i="9"/>
  <c r="Q75" i="9"/>
  <c r="P75" i="9"/>
  <c r="O75" i="9"/>
  <c r="L75" i="9"/>
  <c r="K75" i="9"/>
  <c r="J75" i="9"/>
  <c r="I75" i="9"/>
  <c r="F75" i="9"/>
  <c r="H75" i="9" s="1"/>
  <c r="E75" i="9"/>
  <c r="E76" i="9" s="1"/>
  <c r="AA74" i="9"/>
  <c r="Z74" i="9"/>
  <c r="Y74" i="9"/>
  <c r="W74" i="9"/>
  <c r="V74" i="9"/>
  <c r="N74" i="9"/>
  <c r="M74" i="9"/>
  <c r="H74" i="9"/>
  <c r="G74" i="9"/>
  <c r="AA73" i="9"/>
  <c r="Z73" i="9"/>
  <c r="Y73" i="9"/>
  <c r="W73" i="9"/>
  <c r="V73" i="9"/>
  <c r="N73" i="9"/>
  <c r="N75" i="9" s="1"/>
  <c r="M73" i="9"/>
  <c r="H73" i="9"/>
  <c r="G73" i="9"/>
  <c r="AA72" i="9"/>
  <c r="Z72" i="9"/>
  <c r="Y72" i="9"/>
  <c r="W72" i="9"/>
  <c r="V72" i="9"/>
  <c r="N72" i="9"/>
  <c r="M72" i="9"/>
  <c r="H72" i="9"/>
  <c r="G72" i="9"/>
  <c r="B72" i="9"/>
  <c r="AA71" i="9"/>
  <c r="Z71" i="9"/>
  <c r="Y71" i="9"/>
  <c r="W71" i="9"/>
  <c r="V71" i="9"/>
  <c r="N71" i="9"/>
  <c r="M71" i="9"/>
  <c r="H71" i="9"/>
  <c r="G71" i="9"/>
  <c r="B71" i="9"/>
  <c r="AA70" i="9"/>
  <c r="Z70" i="9"/>
  <c r="Y70" i="9"/>
  <c r="W70" i="9"/>
  <c r="V70" i="9"/>
  <c r="N70" i="9"/>
  <c r="M70" i="9"/>
  <c r="M75" i="9" s="1"/>
  <c r="H70" i="9"/>
  <c r="G70" i="9"/>
  <c r="B70" i="9"/>
  <c r="Q63" i="9"/>
  <c r="L63" i="9"/>
  <c r="J63" i="9"/>
  <c r="F63" i="9"/>
  <c r="E63" i="9"/>
  <c r="A63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AA61" i="9"/>
  <c r="Z61" i="9"/>
  <c r="Y61" i="9"/>
  <c r="W61" i="9"/>
  <c r="V61" i="9"/>
  <c r="N61" i="9"/>
  <c r="M61" i="9"/>
  <c r="H61" i="9"/>
  <c r="G61" i="9"/>
  <c r="AA60" i="9"/>
  <c r="Z60" i="9"/>
  <c r="Y60" i="9"/>
  <c r="W60" i="9"/>
  <c r="V60" i="9"/>
  <c r="N60" i="9"/>
  <c r="M60" i="9"/>
  <c r="H60" i="9"/>
  <c r="G60" i="9"/>
  <c r="AA59" i="9"/>
  <c r="Z59" i="9"/>
  <c r="Y59" i="9"/>
  <c r="W59" i="9"/>
  <c r="V59" i="9"/>
  <c r="N59" i="9"/>
  <c r="M59" i="9"/>
  <c r="H59" i="9"/>
  <c r="G59" i="9"/>
  <c r="B59" i="9"/>
  <c r="AA58" i="9"/>
  <c r="Z58" i="9"/>
  <c r="Y58" i="9"/>
  <c r="W58" i="9"/>
  <c r="V58" i="9"/>
  <c r="N58" i="9"/>
  <c r="M58" i="9"/>
  <c r="H58" i="9"/>
  <c r="G58" i="9"/>
  <c r="B58" i="9"/>
  <c r="AA57" i="9"/>
  <c r="Z57" i="9"/>
  <c r="Y57" i="9"/>
  <c r="W57" i="9"/>
  <c r="V57" i="9"/>
  <c r="N57" i="9"/>
  <c r="M57" i="9"/>
  <c r="H57" i="9"/>
  <c r="G57" i="9"/>
  <c r="B57" i="9"/>
  <c r="Q50" i="9"/>
  <c r="L50" i="9"/>
  <c r="J50" i="9"/>
  <c r="F50" i="9"/>
  <c r="E50" i="9"/>
  <c r="A50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AA48" i="9"/>
  <c r="Z48" i="9"/>
  <c r="Y48" i="9"/>
  <c r="W48" i="9"/>
  <c r="V48" i="9"/>
  <c r="N48" i="9"/>
  <c r="M48" i="9"/>
  <c r="H48" i="9"/>
  <c r="G48" i="9"/>
  <c r="AA47" i="9"/>
  <c r="Z47" i="9"/>
  <c r="Y47" i="9"/>
  <c r="W47" i="9"/>
  <c r="V47" i="9"/>
  <c r="N47" i="9"/>
  <c r="M47" i="9"/>
  <c r="H47" i="9"/>
  <c r="G47" i="9"/>
  <c r="AA46" i="9"/>
  <c r="Z46" i="9"/>
  <c r="Y46" i="9"/>
  <c r="W46" i="9"/>
  <c r="V46" i="9"/>
  <c r="N46" i="9"/>
  <c r="M46" i="9"/>
  <c r="H46" i="9"/>
  <c r="G46" i="9"/>
  <c r="B46" i="9"/>
  <c r="AA45" i="9"/>
  <c r="Z45" i="9"/>
  <c r="Y45" i="9"/>
  <c r="W45" i="9"/>
  <c r="V45" i="9"/>
  <c r="N45" i="9"/>
  <c r="M45" i="9"/>
  <c r="H45" i="9"/>
  <c r="G45" i="9"/>
  <c r="B45" i="9"/>
  <c r="AA44" i="9"/>
  <c r="Z44" i="9"/>
  <c r="Y44" i="9"/>
  <c r="W44" i="9"/>
  <c r="V44" i="9"/>
  <c r="N44" i="9"/>
  <c r="M44" i="9"/>
  <c r="H44" i="9"/>
  <c r="G44" i="9"/>
  <c r="B44" i="9"/>
  <c r="Q37" i="9"/>
  <c r="L37" i="9"/>
  <c r="J37" i="9"/>
  <c r="F37" i="9"/>
  <c r="E37" i="9"/>
  <c r="A37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AA35" i="9"/>
  <c r="Z35" i="9"/>
  <c r="Y35" i="9"/>
  <c r="W35" i="9"/>
  <c r="V35" i="9"/>
  <c r="N35" i="9"/>
  <c r="M35" i="9"/>
  <c r="H35" i="9"/>
  <c r="G35" i="9"/>
  <c r="AA34" i="9"/>
  <c r="Z34" i="9"/>
  <c r="Y34" i="9"/>
  <c r="W34" i="9"/>
  <c r="V34" i="9"/>
  <c r="N34" i="9"/>
  <c r="M34" i="9"/>
  <c r="H34" i="9"/>
  <c r="G34" i="9"/>
  <c r="AA33" i="9"/>
  <c r="Z33" i="9"/>
  <c r="Y33" i="9"/>
  <c r="W33" i="9"/>
  <c r="V33" i="9"/>
  <c r="N33" i="9"/>
  <c r="M33" i="9"/>
  <c r="H33" i="9"/>
  <c r="G33" i="9"/>
  <c r="B33" i="9"/>
  <c r="AA32" i="9"/>
  <c r="Z32" i="9"/>
  <c r="Y32" i="9"/>
  <c r="W32" i="9"/>
  <c r="V32" i="9"/>
  <c r="N32" i="9"/>
  <c r="M32" i="9"/>
  <c r="H32" i="9"/>
  <c r="G32" i="9"/>
  <c r="B32" i="9"/>
  <c r="AA31" i="9"/>
  <c r="Z31" i="9"/>
  <c r="Y31" i="9"/>
  <c r="W31" i="9"/>
  <c r="V31" i="9"/>
  <c r="N31" i="9"/>
  <c r="M31" i="9"/>
  <c r="H31" i="9"/>
  <c r="G31" i="9"/>
  <c r="B31" i="9"/>
  <c r="Q24" i="9"/>
  <c r="L24" i="9"/>
  <c r="J24" i="9"/>
  <c r="F24" i="9"/>
  <c r="E24" i="9"/>
  <c r="A24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AA22" i="9"/>
  <c r="Z22" i="9"/>
  <c r="Y22" i="9"/>
  <c r="W22" i="9"/>
  <c r="V22" i="9"/>
  <c r="N22" i="9"/>
  <c r="M22" i="9"/>
  <c r="H22" i="9"/>
  <c r="G22" i="9"/>
  <c r="AA21" i="9"/>
  <c r="Z21" i="9"/>
  <c r="Y21" i="9"/>
  <c r="W21" i="9"/>
  <c r="V21" i="9"/>
  <c r="N21" i="9"/>
  <c r="M21" i="9"/>
  <c r="H21" i="9"/>
  <c r="G21" i="9"/>
  <c r="AA20" i="9"/>
  <c r="Z20" i="9"/>
  <c r="Y20" i="9"/>
  <c r="W20" i="9"/>
  <c r="V20" i="9"/>
  <c r="N20" i="9"/>
  <c r="M20" i="9"/>
  <c r="H20" i="9"/>
  <c r="G20" i="9"/>
  <c r="B20" i="9"/>
  <c r="AA19" i="9"/>
  <c r="Z19" i="9"/>
  <c r="Y19" i="9"/>
  <c r="W19" i="9"/>
  <c r="V19" i="9"/>
  <c r="N19" i="9"/>
  <c r="M19" i="9"/>
  <c r="H19" i="9"/>
  <c r="G19" i="9"/>
  <c r="B19" i="9"/>
  <c r="AA18" i="9"/>
  <c r="Z18" i="9"/>
  <c r="Y18" i="9"/>
  <c r="W18" i="9"/>
  <c r="V18" i="9"/>
  <c r="N18" i="9"/>
  <c r="M18" i="9"/>
  <c r="H18" i="9"/>
  <c r="G18" i="9"/>
  <c r="B18" i="9"/>
  <c r="Q11" i="9"/>
  <c r="L11" i="9"/>
  <c r="J11" i="9"/>
  <c r="F11" i="9"/>
  <c r="E11" i="9"/>
  <c r="A11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W9" i="9"/>
  <c r="V9" i="9"/>
  <c r="N9" i="9"/>
  <c r="M9" i="9"/>
  <c r="H9" i="9"/>
  <c r="G9" i="9"/>
  <c r="AA8" i="9"/>
  <c r="Z8" i="9"/>
  <c r="Y8" i="9"/>
  <c r="W8" i="9"/>
  <c r="V8" i="9"/>
  <c r="N8" i="9"/>
  <c r="M8" i="9"/>
  <c r="H8" i="9"/>
  <c r="G8" i="9"/>
  <c r="AA7" i="9"/>
  <c r="Z7" i="9"/>
  <c r="Y7" i="9"/>
  <c r="W7" i="9"/>
  <c r="V7" i="9"/>
  <c r="N7" i="9"/>
  <c r="M7" i="9"/>
  <c r="H7" i="9"/>
  <c r="G7" i="9"/>
  <c r="AA6" i="9"/>
  <c r="Z6" i="9"/>
  <c r="Y6" i="9"/>
  <c r="W6" i="9"/>
  <c r="V6" i="9"/>
  <c r="N6" i="9"/>
  <c r="M6" i="9"/>
  <c r="H6" i="9"/>
  <c r="G6" i="9"/>
  <c r="AA5" i="9"/>
  <c r="Z5" i="9"/>
  <c r="Y5" i="9"/>
  <c r="W5" i="9"/>
  <c r="V5" i="9"/>
  <c r="N5" i="9"/>
  <c r="M5" i="9"/>
  <c r="H5" i="9"/>
  <c r="G5" i="9"/>
  <c r="Q130" i="8"/>
  <c r="L130" i="8"/>
  <c r="A130" i="8"/>
  <c r="R129" i="8"/>
  <c r="Q129" i="8"/>
  <c r="P129" i="8"/>
  <c r="O129" i="8"/>
  <c r="N129" i="8"/>
  <c r="M129" i="8"/>
  <c r="L129" i="8"/>
  <c r="K129" i="8"/>
  <c r="J129" i="8"/>
  <c r="I129" i="8"/>
  <c r="F129" i="8"/>
  <c r="F130" i="8" s="1"/>
  <c r="E129" i="8"/>
  <c r="G129" i="8" s="1"/>
  <c r="AF128" i="8"/>
  <c r="AE128" i="8"/>
  <c r="AD128" i="8"/>
  <c r="AB128" i="8"/>
  <c r="AA128" i="8"/>
  <c r="N128" i="8"/>
  <c r="M128" i="8"/>
  <c r="H128" i="8"/>
  <c r="G128" i="8"/>
  <c r="AF127" i="8"/>
  <c r="AE127" i="8"/>
  <c r="AD127" i="8"/>
  <c r="AB127" i="8"/>
  <c r="AA127" i="8"/>
  <c r="AF126" i="8"/>
  <c r="AE126" i="8"/>
  <c r="AD126" i="8"/>
  <c r="AB126" i="8"/>
  <c r="AA126" i="8"/>
  <c r="N126" i="8"/>
  <c r="M126" i="8"/>
  <c r="H126" i="8"/>
  <c r="G126" i="8"/>
  <c r="AF125" i="8"/>
  <c r="AE125" i="8"/>
  <c r="AD125" i="8"/>
  <c r="AB125" i="8"/>
  <c r="AA125" i="8"/>
  <c r="N125" i="8"/>
  <c r="M125" i="8"/>
  <c r="H125" i="8"/>
  <c r="G125" i="8"/>
  <c r="AF124" i="8"/>
  <c r="AE124" i="8"/>
  <c r="AD124" i="8"/>
  <c r="AB124" i="8"/>
  <c r="AA124" i="8"/>
  <c r="N124" i="8"/>
  <c r="M124" i="8"/>
  <c r="H124" i="8"/>
  <c r="G124" i="8"/>
  <c r="AF123" i="8"/>
  <c r="AE123" i="8"/>
  <c r="AD123" i="8"/>
  <c r="AB123" i="8"/>
  <c r="AA123" i="8"/>
  <c r="N123" i="8"/>
  <c r="M123" i="8"/>
  <c r="H123" i="8"/>
  <c r="G123" i="8"/>
  <c r="AF122" i="8"/>
  <c r="AE122" i="8"/>
  <c r="AD122" i="8"/>
  <c r="AB122" i="8"/>
  <c r="AA122" i="8"/>
  <c r="N122" i="8"/>
  <c r="M122" i="8"/>
  <c r="H122" i="8"/>
  <c r="G122" i="8"/>
  <c r="AF121" i="8"/>
  <c r="AE121" i="8"/>
  <c r="AD121" i="8"/>
  <c r="AB121" i="8"/>
  <c r="AA121" i="8"/>
  <c r="N121" i="8"/>
  <c r="M121" i="8"/>
  <c r="H121" i="8"/>
  <c r="G121" i="8"/>
  <c r="AF120" i="8"/>
  <c r="AE120" i="8"/>
  <c r="AD120" i="8"/>
  <c r="AB120" i="8"/>
  <c r="AA120" i="8"/>
  <c r="N120" i="8"/>
  <c r="M120" i="8"/>
  <c r="H120" i="8"/>
  <c r="G120" i="8"/>
  <c r="AF119" i="8"/>
  <c r="AE119" i="8"/>
  <c r="AD119" i="8"/>
  <c r="AB119" i="8"/>
  <c r="AA119" i="8"/>
  <c r="N119" i="8"/>
  <c r="M119" i="8"/>
  <c r="H119" i="8"/>
  <c r="G119" i="8"/>
  <c r="AF118" i="8"/>
  <c r="AE118" i="8"/>
  <c r="AD118" i="8"/>
  <c r="AB118" i="8"/>
  <c r="AA118" i="8"/>
  <c r="N118" i="8"/>
  <c r="M118" i="8"/>
  <c r="H118" i="8"/>
  <c r="G118" i="8"/>
  <c r="Q111" i="8"/>
  <c r="L111" i="8"/>
  <c r="A111" i="8"/>
  <c r="R110" i="8"/>
  <c r="Q110" i="8"/>
  <c r="P110" i="8"/>
  <c r="O110" i="8"/>
  <c r="L110" i="8"/>
  <c r="K110" i="8"/>
  <c r="J110" i="8"/>
  <c r="I110" i="8"/>
  <c r="F110" i="8"/>
  <c r="F111" i="8" s="1"/>
  <c r="E110" i="8"/>
  <c r="G110" i="8" s="1"/>
  <c r="AF109" i="8"/>
  <c r="AE109" i="8"/>
  <c r="AD109" i="8"/>
  <c r="AB109" i="8"/>
  <c r="AA109" i="8"/>
  <c r="N109" i="8"/>
  <c r="M109" i="8"/>
  <c r="H109" i="8"/>
  <c r="G109" i="8"/>
  <c r="AF108" i="8"/>
  <c r="AE108" i="8"/>
  <c r="AD108" i="8"/>
  <c r="AB108" i="8"/>
  <c r="AA108" i="8"/>
  <c r="H108" i="8"/>
  <c r="G108" i="8"/>
  <c r="AF107" i="8"/>
  <c r="AE107" i="8"/>
  <c r="AD107" i="8"/>
  <c r="AB107" i="8"/>
  <c r="AA107" i="8"/>
  <c r="N107" i="8"/>
  <c r="M107" i="8"/>
  <c r="H107" i="8"/>
  <c r="G107" i="8"/>
  <c r="AF106" i="8"/>
  <c r="AE106" i="8"/>
  <c r="AD106" i="8"/>
  <c r="AB106" i="8"/>
  <c r="AA106" i="8"/>
  <c r="N106" i="8"/>
  <c r="M106" i="8"/>
  <c r="H106" i="8"/>
  <c r="G106" i="8"/>
  <c r="AF105" i="8"/>
  <c r="AE105" i="8"/>
  <c r="AD105" i="8"/>
  <c r="AB105" i="8"/>
  <c r="AA105" i="8"/>
  <c r="N105" i="8"/>
  <c r="M105" i="8"/>
  <c r="H105" i="8"/>
  <c r="G105" i="8"/>
  <c r="AF104" i="8"/>
  <c r="AE104" i="8"/>
  <c r="AD104" i="8"/>
  <c r="AB104" i="8"/>
  <c r="AA104" i="8"/>
  <c r="N104" i="8"/>
  <c r="M104" i="8"/>
  <c r="H104" i="8"/>
  <c r="G104" i="8"/>
  <c r="AF103" i="8"/>
  <c r="AE103" i="8"/>
  <c r="AD103" i="8"/>
  <c r="AB103" i="8"/>
  <c r="AA103" i="8"/>
  <c r="N103" i="8"/>
  <c r="M103" i="8"/>
  <c r="H103" i="8"/>
  <c r="G103" i="8"/>
  <c r="AF102" i="8"/>
  <c r="AE102" i="8"/>
  <c r="AD102" i="8"/>
  <c r="AB102" i="8"/>
  <c r="AA102" i="8"/>
  <c r="N102" i="8"/>
  <c r="M102" i="8"/>
  <c r="H102" i="8"/>
  <c r="G102" i="8"/>
  <c r="AF101" i="8"/>
  <c r="AE101" i="8"/>
  <c r="AD101" i="8"/>
  <c r="AB101" i="8"/>
  <c r="AA101" i="8"/>
  <c r="N101" i="8"/>
  <c r="M101" i="8"/>
  <c r="H101" i="8"/>
  <c r="G101" i="8"/>
  <c r="AF100" i="8"/>
  <c r="AE100" i="8"/>
  <c r="AD100" i="8"/>
  <c r="AB100" i="8"/>
  <c r="AA100" i="8"/>
  <c r="N100" i="8"/>
  <c r="N110" i="8" s="1"/>
  <c r="M100" i="8"/>
  <c r="H100" i="8"/>
  <c r="G100" i="8"/>
  <c r="AF99" i="8"/>
  <c r="AE99" i="8"/>
  <c r="AD99" i="8"/>
  <c r="AB99" i="8"/>
  <c r="AA99" i="8"/>
  <c r="N99" i="8"/>
  <c r="M99" i="8"/>
  <c r="M110" i="8" s="1"/>
  <c r="H99" i="8"/>
  <c r="G99" i="8"/>
  <c r="Q92" i="8"/>
  <c r="L92" i="8"/>
  <c r="A92" i="8"/>
  <c r="R91" i="8"/>
  <c r="Q91" i="8"/>
  <c r="P91" i="8"/>
  <c r="O91" i="8"/>
  <c r="L91" i="8"/>
  <c r="K91" i="8"/>
  <c r="J91" i="8"/>
  <c r="I91" i="8"/>
  <c r="F91" i="8"/>
  <c r="F92" i="8" s="1"/>
  <c r="E91" i="8"/>
  <c r="E92" i="8" s="1"/>
  <c r="AF90" i="8"/>
  <c r="AE90" i="8"/>
  <c r="AD90" i="8"/>
  <c r="AB90" i="8"/>
  <c r="AA90" i="8"/>
  <c r="N90" i="8"/>
  <c r="M90" i="8"/>
  <c r="H90" i="8"/>
  <c r="G90" i="8"/>
  <c r="AF89" i="8"/>
  <c r="AE89" i="8"/>
  <c r="AD89" i="8"/>
  <c r="AB89" i="8"/>
  <c r="AA89" i="8"/>
  <c r="AF88" i="8"/>
  <c r="AE88" i="8"/>
  <c r="AD88" i="8"/>
  <c r="AB88" i="8"/>
  <c r="AA88" i="8"/>
  <c r="N88" i="8"/>
  <c r="M88" i="8"/>
  <c r="H88" i="8"/>
  <c r="G88" i="8"/>
  <c r="AF87" i="8"/>
  <c r="AE87" i="8"/>
  <c r="AD87" i="8"/>
  <c r="AB87" i="8"/>
  <c r="AA87" i="8"/>
  <c r="N87" i="8"/>
  <c r="M87" i="8"/>
  <c r="H87" i="8"/>
  <c r="G87" i="8"/>
  <c r="AF86" i="8"/>
  <c r="AE86" i="8"/>
  <c r="AD86" i="8"/>
  <c r="AB86" i="8"/>
  <c r="AA86" i="8"/>
  <c r="N86" i="8"/>
  <c r="M86" i="8"/>
  <c r="H86" i="8"/>
  <c r="G86" i="8"/>
  <c r="AF85" i="8"/>
  <c r="AE85" i="8"/>
  <c r="AD85" i="8"/>
  <c r="AB85" i="8"/>
  <c r="AA85" i="8"/>
  <c r="N85" i="8"/>
  <c r="M85" i="8"/>
  <c r="H85" i="8"/>
  <c r="G85" i="8"/>
  <c r="AF84" i="8"/>
  <c r="AE84" i="8"/>
  <c r="AD84" i="8"/>
  <c r="AB84" i="8"/>
  <c r="AA84" i="8"/>
  <c r="N84" i="8"/>
  <c r="M84" i="8"/>
  <c r="H84" i="8"/>
  <c r="G84" i="8"/>
  <c r="AF83" i="8"/>
  <c r="AE83" i="8"/>
  <c r="AD83" i="8"/>
  <c r="AB83" i="8"/>
  <c r="AA83" i="8"/>
  <c r="N83" i="8"/>
  <c r="M83" i="8"/>
  <c r="H83" i="8"/>
  <c r="G83" i="8"/>
  <c r="AF82" i="8"/>
  <c r="AE82" i="8"/>
  <c r="AD82" i="8"/>
  <c r="AB82" i="8"/>
  <c r="AA82" i="8"/>
  <c r="N82" i="8"/>
  <c r="M82" i="8"/>
  <c r="H82" i="8"/>
  <c r="G82" i="8"/>
  <c r="B82" i="8"/>
  <c r="B101" i="8" s="1"/>
  <c r="B120" i="8" s="1"/>
  <c r="B139" i="8" s="1"/>
  <c r="B158" i="8" s="1"/>
  <c r="AF81" i="8"/>
  <c r="AE81" i="8"/>
  <c r="AD81" i="8"/>
  <c r="AB81" i="8"/>
  <c r="AA81" i="8"/>
  <c r="N81" i="8"/>
  <c r="N91" i="8" s="1"/>
  <c r="M81" i="8"/>
  <c r="H81" i="8"/>
  <c r="G81" i="8"/>
  <c r="B81" i="8"/>
  <c r="B100" i="8" s="1"/>
  <c r="B119" i="8" s="1"/>
  <c r="B138" i="8" s="1"/>
  <c r="B157" i="8" s="1"/>
  <c r="AF80" i="8"/>
  <c r="AE80" i="8"/>
  <c r="AD80" i="8"/>
  <c r="AB80" i="8"/>
  <c r="AA80" i="8"/>
  <c r="N80" i="8"/>
  <c r="M80" i="8"/>
  <c r="M91" i="8" s="1"/>
  <c r="H80" i="8"/>
  <c r="G80" i="8"/>
  <c r="B80" i="8"/>
  <c r="B99" i="8" s="1"/>
  <c r="B118" i="8" s="1"/>
  <c r="B137" i="8" s="1"/>
  <c r="B156" i="8" s="1"/>
  <c r="Q73" i="8"/>
  <c r="L73" i="8"/>
  <c r="J73" i="8"/>
  <c r="A73" i="8"/>
  <c r="R72" i="8"/>
  <c r="Q72" i="8"/>
  <c r="P72" i="8"/>
  <c r="O72" i="8"/>
  <c r="L72" i="8"/>
  <c r="K72" i="8"/>
  <c r="J72" i="8"/>
  <c r="I72" i="8"/>
  <c r="F72" i="8"/>
  <c r="H72" i="8" s="1"/>
  <c r="E72" i="8"/>
  <c r="E73" i="8" s="1"/>
  <c r="AF71" i="8"/>
  <c r="AE71" i="8"/>
  <c r="AD71" i="8"/>
  <c r="AB71" i="8"/>
  <c r="AA71" i="8"/>
  <c r="N71" i="8"/>
  <c r="M71" i="8"/>
  <c r="H71" i="8"/>
  <c r="G71" i="8"/>
  <c r="AF70" i="8"/>
  <c r="AE70" i="8"/>
  <c r="AD70" i="8"/>
  <c r="AB70" i="8"/>
  <c r="AA70" i="8"/>
  <c r="H70" i="8"/>
  <c r="G70" i="8"/>
  <c r="AF69" i="8"/>
  <c r="AE69" i="8"/>
  <c r="AD69" i="8"/>
  <c r="AB69" i="8"/>
  <c r="AA69" i="8"/>
  <c r="N69" i="8"/>
  <c r="M69" i="8"/>
  <c r="H69" i="8"/>
  <c r="G69" i="8"/>
  <c r="AF68" i="8"/>
  <c r="AE68" i="8"/>
  <c r="AD68" i="8"/>
  <c r="AB68" i="8"/>
  <c r="AA68" i="8"/>
  <c r="N68" i="8"/>
  <c r="M68" i="8"/>
  <c r="H68" i="8"/>
  <c r="G68" i="8"/>
  <c r="AF67" i="8"/>
  <c r="AE67" i="8"/>
  <c r="AD67" i="8"/>
  <c r="AB67" i="8"/>
  <c r="AA67" i="8"/>
  <c r="N67" i="8"/>
  <c r="M67" i="8"/>
  <c r="H67" i="8"/>
  <c r="G67" i="8"/>
  <c r="AF66" i="8"/>
  <c r="AE66" i="8"/>
  <c r="AD66" i="8"/>
  <c r="AB66" i="8"/>
  <c r="AA66" i="8"/>
  <c r="N66" i="8"/>
  <c r="M66" i="8"/>
  <c r="H66" i="8"/>
  <c r="G66" i="8"/>
  <c r="AF65" i="8"/>
  <c r="AE65" i="8"/>
  <c r="AD65" i="8"/>
  <c r="AB65" i="8"/>
  <c r="AA65" i="8"/>
  <c r="N65" i="8"/>
  <c r="M65" i="8"/>
  <c r="H65" i="8"/>
  <c r="G65" i="8"/>
  <c r="AF64" i="8"/>
  <c r="AE64" i="8"/>
  <c r="AD64" i="8"/>
  <c r="AB64" i="8"/>
  <c r="AA64" i="8"/>
  <c r="N64" i="8"/>
  <c r="N72" i="8" s="1"/>
  <c r="M64" i="8"/>
  <c r="H64" i="8"/>
  <c r="G64" i="8"/>
  <c r="AF63" i="8"/>
  <c r="AE63" i="8"/>
  <c r="AD63" i="8"/>
  <c r="AB63" i="8"/>
  <c r="AA63" i="8"/>
  <c r="N63" i="8"/>
  <c r="M63" i="8"/>
  <c r="H63" i="8"/>
  <c r="G63" i="8"/>
  <c r="B63" i="8"/>
  <c r="AF62" i="8"/>
  <c r="AE62" i="8"/>
  <c r="AD62" i="8"/>
  <c r="AB62" i="8"/>
  <c r="AA62" i="8"/>
  <c r="N62" i="8"/>
  <c r="M62" i="8"/>
  <c r="H62" i="8"/>
  <c r="G62" i="8"/>
  <c r="B62" i="8"/>
  <c r="AF61" i="8"/>
  <c r="AE61" i="8"/>
  <c r="AD61" i="8"/>
  <c r="AB61" i="8"/>
  <c r="AA61" i="8"/>
  <c r="N61" i="8"/>
  <c r="M61" i="8"/>
  <c r="M72" i="8" s="1"/>
  <c r="H61" i="8"/>
  <c r="G61" i="8"/>
  <c r="B61" i="8"/>
  <c r="Q54" i="8"/>
  <c r="L54" i="8"/>
  <c r="J54" i="8"/>
  <c r="F54" i="8"/>
  <c r="E54" i="8"/>
  <c r="A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AF52" i="8"/>
  <c r="AE52" i="8"/>
  <c r="AD52" i="8"/>
  <c r="AB52" i="8"/>
  <c r="AA52" i="8"/>
  <c r="N52" i="8"/>
  <c r="M52" i="8"/>
  <c r="H52" i="8"/>
  <c r="G52" i="8"/>
  <c r="AF51" i="8"/>
  <c r="AE51" i="8"/>
  <c r="AD51" i="8"/>
  <c r="AB51" i="8"/>
  <c r="AA51" i="8"/>
  <c r="AF50" i="8"/>
  <c r="AE50" i="8"/>
  <c r="AD50" i="8"/>
  <c r="AB50" i="8"/>
  <c r="AA50" i="8"/>
  <c r="N50" i="8"/>
  <c r="M50" i="8"/>
  <c r="H50" i="8"/>
  <c r="G50" i="8"/>
  <c r="AF49" i="8"/>
  <c r="AE49" i="8"/>
  <c r="AD49" i="8"/>
  <c r="AB49" i="8"/>
  <c r="AA49" i="8"/>
  <c r="N49" i="8"/>
  <c r="M49" i="8"/>
  <c r="H49" i="8"/>
  <c r="G49" i="8"/>
  <c r="AF48" i="8"/>
  <c r="AE48" i="8"/>
  <c r="AD48" i="8"/>
  <c r="AB48" i="8"/>
  <c r="AA48" i="8"/>
  <c r="N48" i="8"/>
  <c r="M48" i="8"/>
  <c r="H48" i="8"/>
  <c r="G48" i="8"/>
  <c r="AF47" i="8"/>
  <c r="AE47" i="8"/>
  <c r="AD47" i="8"/>
  <c r="AB47" i="8"/>
  <c r="AA47" i="8"/>
  <c r="N47" i="8"/>
  <c r="M47" i="8"/>
  <c r="H47" i="8"/>
  <c r="G47" i="8"/>
  <c r="AF46" i="8"/>
  <c r="AE46" i="8"/>
  <c r="AD46" i="8"/>
  <c r="AB46" i="8"/>
  <c r="AA46" i="8"/>
  <c r="N46" i="8"/>
  <c r="M46" i="8"/>
  <c r="H46" i="8"/>
  <c r="G46" i="8"/>
  <c r="AF45" i="8"/>
  <c r="AE45" i="8"/>
  <c r="AD45" i="8"/>
  <c r="AB45" i="8"/>
  <c r="AA45" i="8"/>
  <c r="N45" i="8"/>
  <c r="M45" i="8"/>
  <c r="H45" i="8"/>
  <c r="G45" i="8"/>
  <c r="AF44" i="8"/>
  <c r="AE44" i="8"/>
  <c r="AD44" i="8"/>
  <c r="AB44" i="8"/>
  <c r="AA44" i="8"/>
  <c r="N44" i="8"/>
  <c r="M44" i="8"/>
  <c r="H44" i="8"/>
  <c r="G44" i="8"/>
  <c r="B44" i="8"/>
  <c r="AF43" i="8"/>
  <c r="AE43" i="8"/>
  <c r="AD43" i="8"/>
  <c r="AB43" i="8"/>
  <c r="AA43" i="8"/>
  <c r="N43" i="8"/>
  <c r="M43" i="8"/>
  <c r="H43" i="8"/>
  <c r="G43" i="8"/>
  <c r="B43" i="8"/>
  <c r="AF42" i="8"/>
  <c r="AE42" i="8"/>
  <c r="AD42" i="8"/>
  <c r="AB42" i="8"/>
  <c r="AA42" i="8"/>
  <c r="N42" i="8"/>
  <c r="M42" i="8"/>
  <c r="H42" i="8"/>
  <c r="G42" i="8"/>
  <c r="B42" i="8"/>
  <c r="L35" i="8"/>
  <c r="J35" i="8"/>
  <c r="F35" i="8"/>
  <c r="E35" i="8"/>
  <c r="A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AF33" i="8"/>
  <c r="AE33" i="8"/>
  <c r="AD33" i="8"/>
  <c r="AB33" i="8"/>
  <c r="AA33" i="8"/>
  <c r="N33" i="8"/>
  <c r="M33" i="8"/>
  <c r="H33" i="8"/>
  <c r="G33" i="8"/>
  <c r="AF32" i="8"/>
  <c r="AE32" i="8"/>
  <c r="AD32" i="8"/>
  <c r="AB32" i="8"/>
  <c r="AA32" i="8"/>
  <c r="AF31" i="8"/>
  <c r="AE31" i="8"/>
  <c r="AD31" i="8"/>
  <c r="AB31" i="8"/>
  <c r="AA31" i="8"/>
  <c r="N31" i="8"/>
  <c r="M31" i="8"/>
  <c r="H31" i="8"/>
  <c r="G31" i="8"/>
  <c r="AF30" i="8"/>
  <c r="AE30" i="8"/>
  <c r="AD30" i="8"/>
  <c r="AB30" i="8"/>
  <c r="AA30" i="8"/>
  <c r="N30" i="8"/>
  <c r="M30" i="8"/>
  <c r="H30" i="8"/>
  <c r="G30" i="8"/>
  <c r="AF29" i="8"/>
  <c r="AE29" i="8"/>
  <c r="AD29" i="8"/>
  <c r="AB29" i="8"/>
  <c r="AA29" i="8"/>
  <c r="N29" i="8"/>
  <c r="M29" i="8"/>
  <c r="H29" i="8"/>
  <c r="G29" i="8"/>
  <c r="AF28" i="8"/>
  <c r="AE28" i="8"/>
  <c r="AD28" i="8"/>
  <c r="AB28" i="8"/>
  <c r="AA28" i="8"/>
  <c r="N28" i="8"/>
  <c r="M28" i="8"/>
  <c r="H28" i="8"/>
  <c r="G28" i="8"/>
  <c r="AF27" i="8"/>
  <c r="AE27" i="8"/>
  <c r="AD27" i="8"/>
  <c r="AB27" i="8"/>
  <c r="AA27" i="8"/>
  <c r="N27" i="8"/>
  <c r="M27" i="8"/>
  <c r="H27" i="8"/>
  <c r="G27" i="8"/>
  <c r="AF26" i="8"/>
  <c r="AE26" i="8"/>
  <c r="AD26" i="8"/>
  <c r="AB26" i="8"/>
  <c r="AA26" i="8"/>
  <c r="N26" i="8"/>
  <c r="M26" i="8"/>
  <c r="H26" i="8"/>
  <c r="G26" i="8"/>
  <c r="AF25" i="8"/>
  <c r="AE25" i="8"/>
  <c r="AD25" i="8"/>
  <c r="AB25" i="8"/>
  <c r="AA25" i="8"/>
  <c r="N25" i="8"/>
  <c r="M25" i="8"/>
  <c r="H25" i="8"/>
  <c r="G25" i="8"/>
  <c r="B25" i="8"/>
  <c r="AF24" i="8"/>
  <c r="AE24" i="8"/>
  <c r="AD24" i="8"/>
  <c r="AB24" i="8"/>
  <c r="AA24" i="8"/>
  <c r="N24" i="8"/>
  <c r="M24" i="8"/>
  <c r="H24" i="8"/>
  <c r="G24" i="8"/>
  <c r="B24" i="8"/>
  <c r="AF23" i="8"/>
  <c r="AE23" i="8"/>
  <c r="AD23" i="8"/>
  <c r="AB23" i="8"/>
  <c r="AA23" i="8"/>
  <c r="N23" i="8"/>
  <c r="M23" i="8"/>
  <c r="H23" i="8"/>
  <c r="G23" i="8"/>
  <c r="B23" i="8"/>
  <c r="L16" i="8"/>
  <c r="J16" i="8"/>
  <c r="F16" i="8"/>
  <c r="E16" i="8"/>
  <c r="A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AF14" i="8"/>
  <c r="AE14" i="8"/>
  <c r="AD14" i="8"/>
  <c r="AB14" i="8"/>
  <c r="AA14" i="8"/>
  <c r="N14" i="8"/>
  <c r="M14" i="8"/>
  <c r="H14" i="8"/>
  <c r="G14" i="8"/>
  <c r="AF13" i="8"/>
  <c r="AE13" i="8"/>
  <c r="AD13" i="8"/>
  <c r="AB13" i="8"/>
  <c r="AA13" i="8"/>
  <c r="N13" i="8"/>
  <c r="M13" i="8"/>
  <c r="H13" i="8"/>
  <c r="G13" i="8"/>
  <c r="AF12" i="8"/>
  <c r="AE12" i="8"/>
  <c r="AD12" i="8"/>
  <c r="AB12" i="8"/>
  <c r="AA12" i="8"/>
  <c r="N12" i="8"/>
  <c r="M12" i="8"/>
  <c r="H12" i="8"/>
  <c r="G12" i="8"/>
  <c r="AF11" i="8"/>
  <c r="AE11" i="8"/>
  <c r="AD11" i="8"/>
  <c r="AB11" i="8"/>
  <c r="AA11" i="8"/>
  <c r="N11" i="8"/>
  <c r="M11" i="8"/>
  <c r="H11" i="8"/>
  <c r="G11" i="8"/>
  <c r="AF10" i="8"/>
  <c r="AE10" i="8"/>
  <c r="AD10" i="8"/>
  <c r="AB10" i="8"/>
  <c r="AA10" i="8"/>
  <c r="N10" i="8"/>
  <c r="M10" i="8"/>
  <c r="H10" i="8"/>
  <c r="G10" i="8"/>
  <c r="AF9" i="8"/>
  <c r="AE9" i="8"/>
  <c r="AD9" i="8"/>
  <c r="AB9" i="8"/>
  <c r="AA9" i="8"/>
  <c r="N9" i="8"/>
  <c r="M9" i="8"/>
  <c r="H9" i="8"/>
  <c r="G9" i="8"/>
  <c r="AF8" i="8"/>
  <c r="AE8" i="8"/>
  <c r="AD8" i="8"/>
  <c r="AB8" i="8"/>
  <c r="AA8" i="8"/>
  <c r="N8" i="8"/>
  <c r="M8" i="8"/>
  <c r="H8" i="8"/>
  <c r="G8" i="8"/>
  <c r="AF7" i="8"/>
  <c r="AE7" i="8"/>
  <c r="AD7" i="8"/>
  <c r="AB7" i="8"/>
  <c r="AA7" i="8"/>
  <c r="N7" i="8"/>
  <c r="M7" i="8"/>
  <c r="H7" i="8"/>
  <c r="G7" i="8"/>
  <c r="AF6" i="8"/>
  <c r="AE6" i="8"/>
  <c r="AD6" i="8"/>
  <c r="AB6" i="8"/>
  <c r="AA6" i="8"/>
  <c r="N6" i="8"/>
  <c r="M6" i="8"/>
  <c r="H6" i="8"/>
  <c r="G6" i="8"/>
  <c r="AF5" i="8"/>
  <c r="AE5" i="8"/>
  <c r="AD5" i="8"/>
  <c r="AB5" i="8"/>
  <c r="AA5" i="8"/>
  <c r="N5" i="8"/>
  <c r="M5" i="8"/>
  <c r="H5" i="8"/>
  <c r="G5" i="8"/>
  <c r="L96" i="6"/>
  <c r="A96" i="6"/>
  <c r="R95" i="6"/>
  <c r="Q95" i="6"/>
  <c r="P95" i="6"/>
  <c r="O95" i="6"/>
  <c r="N95" i="6"/>
  <c r="M95" i="6"/>
  <c r="L95" i="6"/>
  <c r="K95" i="6"/>
  <c r="J95" i="6"/>
  <c r="I95" i="6"/>
  <c r="F95" i="6"/>
  <c r="F96" i="6" s="1"/>
  <c r="E95" i="6"/>
  <c r="G95" i="6" s="1"/>
  <c r="AF94" i="6"/>
  <c r="AE94" i="6"/>
  <c r="AD94" i="6"/>
  <c r="AB94" i="6"/>
  <c r="AA94" i="6"/>
  <c r="N94" i="6"/>
  <c r="M94" i="6"/>
  <c r="H94" i="6"/>
  <c r="G94" i="6"/>
  <c r="AF93" i="6"/>
  <c r="AE93" i="6"/>
  <c r="AD93" i="6"/>
  <c r="AB93" i="6"/>
  <c r="AA93" i="6"/>
  <c r="N93" i="6"/>
  <c r="M93" i="6"/>
  <c r="H93" i="6"/>
  <c r="G93" i="6"/>
  <c r="AF92" i="6"/>
  <c r="AE92" i="6"/>
  <c r="AD92" i="6"/>
  <c r="AB92" i="6"/>
  <c r="AA92" i="6"/>
  <c r="N92" i="6"/>
  <c r="M92" i="6"/>
  <c r="H92" i="6"/>
  <c r="G92" i="6"/>
  <c r="AF91" i="6"/>
  <c r="AE91" i="6"/>
  <c r="AD91" i="6"/>
  <c r="AB91" i="6"/>
  <c r="AA91" i="6"/>
  <c r="N91" i="6"/>
  <c r="M91" i="6"/>
  <c r="H91" i="6"/>
  <c r="G91" i="6"/>
  <c r="AF90" i="6"/>
  <c r="AE90" i="6"/>
  <c r="AD90" i="6"/>
  <c r="AB90" i="6"/>
  <c r="AA90" i="6"/>
  <c r="N90" i="6"/>
  <c r="M90" i="6"/>
  <c r="H90" i="6"/>
  <c r="G90" i="6"/>
  <c r="AF89" i="6"/>
  <c r="AE89" i="6"/>
  <c r="AD89" i="6"/>
  <c r="AB89" i="6"/>
  <c r="AA89" i="6"/>
  <c r="N89" i="6"/>
  <c r="M89" i="6"/>
  <c r="H89" i="6"/>
  <c r="G89" i="6"/>
  <c r="L82" i="6"/>
  <c r="A82" i="6"/>
  <c r="R81" i="6"/>
  <c r="Q81" i="6"/>
  <c r="P81" i="6"/>
  <c r="O81" i="6"/>
  <c r="L81" i="6"/>
  <c r="K81" i="6"/>
  <c r="J81" i="6"/>
  <c r="I81" i="6"/>
  <c r="F81" i="6"/>
  <c r="H81" i="6" s="1"/>
  <c r="E81" i="6"/>
  <c r="J82" i="6" s="1"/>
  <c r="AF80" i="6"/>
  <c r="AE80" i="6"/>
  <c r="AD80" i="6"/>
  <c r="AB80" i="6"/>
  <c r="AA80" i="6"/>
  <c r="N80" i="6"/>
  <c r="M80" i="6"/>
  <c r="H80" i="6"/>
  <c r="G80" i="6"/>
  <c r="AF79" i="6"/>
  <c r="AE79" i="6"/>
  <c r="AD79" i="6"/>
  <c r="AB79" i="6"/>
  <c r="AA79" i="6"/>
  <c r="N79" i="6"/>
  <c r="M79" i="6"/>
  <c r="H79" i="6"/>
  <c r="G79" i="6"/>
  <c r="AF78" i="6"/>
  <c r="AE78" i="6"/>
  <c r="AD78" i="6"/>
  <c r="AB78" i="6"/>
  <c r="AA78" i="6"/>
  <c r="N78" i="6"/>
  <c r="M78" i="6"/>
  <c r="H78" i="6"/>
  <c r="G78" i="6"/>
  <c r="AF77" i="6"/>
  <c r="AE77" i="6"/>
  <c r="AD77" i="6"/>
  <c r="AB77" i="6"/>
  <c r="AA77" i="6"/>
  <c r="N77" i="6"/>
  <c r="M77" i="6"/>
  <c r="H77" i="6"/>
  <c r="G77" i="6"/>
  <c r="AF76" i="6"/>
  <c r="AE76" i="6"/>
  <c r="AD76" i="6"/>
  <c r="AB76" i="6"/>
  <c r="AA76" i="6"/>
  <c r="N76" i="6"/>
  <c r="M76" i="6"/>
  <c r="H76" i="6"/>
  <c r="G76" i="6"/>
  <c r="AF75" i="6"/>
  <c r="AE75" i="6"/>
  <c r="AD75" i="6"/>
  <c r="AB75" i="6"/>
  <c r="AA75" i="6"/>
  <c r="N75" i="6"/>
  <c r="N81" i="6" s="1"/>
  <c r="M75" i="6"/>
  <c r="M81" i="6" s="1"/>
  <c r="H75" i="6"/>
  <c r="G75" i="6"/>
  <c r="L68" i="6"/>
  <c r="A68" i="6"/>
  <c r="R67" i="6"/>
  <c r="Q67" i="6"/>
  <c r="P67" i="6"/>
  <c r="O67" i="6"/>
  <c r="L67" i="6"/>
  <c r="K67" i="6"/>
  <c r="J67" i="6"/>
  <c r="I67" i="6"/>
  <c r="F67" i="6"/>
  <c r="F68" i="6" s="1"/>
  <c r="E67" i="6"/>
  <c r="E68" i="6" s="1"/>
  <c r="AF66" i="6"/>
  <c r="AE66" i="6"/>
  <c r="AD66" i="6"/>
  <c r="AB66" i="6"/>
  <c r="AA66" i="6"/>
  <c r="N66" i="6"/>
  <c r="M66" i="6"/>
  <c r="H66" i="6"/>
  <c r="G66" i="6"/>
  <c r="AF65" i="6"/>
  <c r="AE65" i="6"/>
  <c r="AD65" i="6"/>
  <c r="AB65" i="6"/>
  <c r="AA65" i="6"/>
  <c r="N65" i="6"/>
  <c r="M65" i="6"/>
  <c r="H65" i="6"/>
  <c r="G65" i="6"/>
  <c r="AF64" i="6"/>
  <c r="AE64" i="6"/>
  <c r="AD64" i="6"/>
  <c r="AB64" i="6"/>
  <c r="AA64" i="6"/>
  <c r="N64" i="6"/>
  <c r="M64" i="6"/>
  <c r="H64" i="6"/>
  <c r="G64" i="6"/>
  <c r="AF63" i="6"/>
  <c r="AE63" i="6"/>
  <c r="AD63" i="6"/>
  <c r="AB63" i="6"/>
  <c r="AA63" i="6"/>
  <c r="N63" i="6"/>
  <c r="M63" i="6"/>
  <c r="H63" i="6"/>
  <c r="G63" i="6"/>
  <c r="B63" i="6"/>
  <c r="B77" i="6" s="1"/>
  <c r="B91" i="6" s="1"/>
  <c r="B105" i="6" s="1"/>
  <c r="B119" i="6" s="1"/>
  <c r="AF62" i="6"/>
  <c r="AE62" i="6"/>
  <c r="AD62" i="6"/>
  <c r="AB62" i="6"/>
  <c r="AA62" i="6"/>
  <c r="N62" i="6"/>
  <c r="M62" i="6"/>
  <c r="H62" i="6"/>
  <c r="G62" i="6"/>
  <c r="B62" i="6"/>
  <c r="B76" i="6" s="1"/>
  <c r="B90" i="6" s="1"/>
  <c r="B104" i="6" s="1"/>
  <c r="B118" i="6" s="1"/>
  <c r="AF61" i="6"/>
  <c r="AE61" i="6"/>
  <c r="AD61" i="6"/>
  <c r="AB61" i="6"/>
  <c r="AA61" i="6"/>
  <c r="N61" i="6"/>
  <c r="N67" i="6" s="1"/>
  <c r="M61" i="6"/>
  <c r="M67" i="6" s="1"/>
  <c r="H61" i="6"/>
  <c r="G61" i="6"/>
  <c r="B61" i="6"/>
  <c r="B75" i="6" s="1"/>
  <c r="B89" i="6" s="1"/>
  <c r="B103" i="6" s="1"/>
  <c r="B117" i="6" s="1"/>
  <c r="L54" i="6"/>
  <c r="A54" i="6"/>
  <c r="R53" i="6"/>
  <c r="Q53" i="6"/>
  <c r="P53" i="6"/>
  <c r="O53" i="6"/>
  <c r="L53" i="6"/>
  <c r="K53" i="6"/>
  <c r="J53" i="6"/>
  <c r="I53" i="6"/>
  <c r="G53" i="6"/>
  <c r="F53" i="6"/>
  <c r="F54" i="6" s="1"/>
  <c r="E53" i="6"/>
  <c r="J54" i="6" s="1"/>
  <c r="AF52" i="6"/>
  <c r="AE52" i="6"/>
  <c r="AD52" i="6"/>
  <c r="AB52" i="6"/>
  <c r="AA52" i="6"/>
  <c r="N52" i="6"/>
  <c r="M52" i="6"/>
  <c r="H52" i="6"/>
  <c r="G52" i="6"/>
  <c r="AF51" i="6"/>
  <c r="AE51" i="6"/>
  <c r="AD51" i="6"/>
  <c r="AB51" i="6"/>
  <c r="AA51" i="6"/>
  <c r="N51" i="6"/>
  <c r="M51" i="6"/>
  <c r="H51" i="6"/>
  <c r="G51" i="6"/>
  <c r="AF50" i="6"/>
  <c r="AE50" i="6"/>
  <c r="AD50" i="6"/>
  <c r="AB50" i="6"/>
  <c r="AA50" i="6"/>
  <c r="N50" i="6"/>
  <c r="M50" i="6"/>
  <c r="H50" i="6"/>
  <c r="G50" i="6"/>
  <c r="AF49" i="6"/>
  <c r="AE49" i="6"/>
  <c r="AD49" i="6"/>
  <c r="AB49" i="6"/>
  <c r="AA49" i="6"/>
  <c r="N49" i="6"/>
  <c r="M49" i="6"/>
  <c r="H49" i="6"/>
  <c r="G49" i="6"/>
  <c r="B49" i="6"/>
  <c r="AF48" i="6"/>
  <c r="AE48" i="6"/>
  <c r="AD48" i="6"/>
  <c r="AB48" i="6"/>
  <c r="AA48" i="6"/>
  <c r="N48" i="6"/>
  <c r="M48" i="6"/>
  <c r="H48" i="6"/>
  <c r="G48" i="6"/>
  <c r="B48" i="6"/>
  <c r="AF47" i="6"/>
  <c r="AE47" i="6"/>
  <c r="AD47" i="6"/>
  <c r="AB47" i="6"/>
  <c r="AA47" i="6"/>
  <c r="N47" i="6"/>
  <c r="N53" i="6" s="1"/>
  <c r="M47" i="6"/>
  <c r="M53" i="6" s="1"/>
  <c r="H47" i="6"/>
  <c r="G47" i="6"/>
  <c r="B47" i="6"/>
  <c r="L40" i="6"/>
  <c r="J40" i="6"/>
  <c r="F40" i="6"/>
  <c r="E40" i="6"/>
  <c r="A40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AF38" i="6"/>
  <c r="AE38" i="6"/>
  <c r="AD38" i="6"/>
  <c r="AB38" i="6"/>
  <c r="AA38" i="6"/>
  <c r="N38" i="6"/>
  <c r="M38" i="6"/>
  <c r="H38" i="6"/>
  <c r="G38" i="6"/>
  <c r="AF37" i="6"/>
  <c r="AE37" i="6"/>
  <c r="AD37" i="6"/>
  <c r="AB37" i="6"/>
  <c r="AA37" i="6"/>
  <c r="N37" i="6"/>
  <c r="M37" i="6"/>
  <c r="H37" i="6"/>
  <c r="G37" i="6"/>
  <c r="AF36" i="6"/>
  <c r="AE36" i="6"/>
  <c r="AD36" i="6"/>
  <c r="AB36" i="6"/>
  <c r="AA36" i="6"/>
  <c r="N36" i="6"/>
  <c r="M36" i="6"/>
  <c r="H36" i="6"/>
  <c r="G36" i="6"/>
  <c r="AF35" i="6"/>
  <c r="AE35" i="6"/>
  <c r="AD35" i="6"/>
  <c r="AB35" i="6"/>
  <c r="AA35" i="6"/>
  <c r="N35" i="6"/>
  <c r="M35" i="6"/>
  <c r="H35" i="6"/>
  <c r="G35" i="6"/>
  <c r="B35" i="6"/>
  <c r="AF34" i="6"/>
  <c r="AE34" i="6"/>
  <c r="AD34" i="6"/>
  <c r="AB34" i="6"/>
  <c r="AA34" i="6"/>
  <c r="N34" i="6"/>
  <c r="M34" i="6"/>
  <c r="H34" i="6"/>
  <c r="G34" i="6"/>
  <c r="B34" i="6"/>
  <c r="AF33" i="6"/>
  <c r="AE33" i="6"/>
  <c r="AD33" i="6"/>
  <c r="AB33" i="6"/>
  <c r="AA33" i="6"/>
  <c r="N33" i="6"/>
  <c r="M33" i="6"/>
  <c r="H33" i="6"/>
  <c r="G33" i="6"/>
  <c r="B33" i="6"/>
  <c r="L26" i="6"/>
  <c r="J26" i="6"/>
  <c r="F26" i="6"/>
  <c r="E26" i="6"/>
  <c r="A26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AF24" i="6"/>
  <c r="AE24" i="6"/>
  <c r="AD24" i="6"/>
  <c r="AB24" i="6"/>
  <c r="AA24" i="6"/>
  <c r="N24" i="6"/>
  <c r="M24" i="6"/>
  <c r="H24" i="6"/>
  <c r="G24" i="6"/>
  <c r="AF23" i="6"/>
  <c r="AE23" i="6"/>
  <c r="AD23" i="6"/>
  <c r="AB23" i="6"/>
  <c r="AA23" i="6"/>
  <c r="N23" i="6"/>
  <c r="M23" i="6"/>
  <c r="H23" i="6"/>
  <c r="G23" i="6"/>
  <c r="AF22" i="6"/>
  <c r="AE22" i="6"/>
  <c r="AD22" i="6"/>
  <c r="AB22" i="6"/>
  <c r="AA22" i="6"/>
  <c r="N22" i="6"/>
  <c r="M22" i="6"/>
  <c r="H22" i="6"/>
  <c r="G22" i="6"/>
  <c r="AF21" i="6"/>
  <c r="AE21" i="6"/>
  <c r="AD21" i="6"/>
  <c r="AB21" i="6"/>
  <c r="AA21" i="6"/>
  <c r="N21" i="6"/>
  <c r="M21" i="6"/>
  <c r="H21" i="6"/>
  <c r="G21" i="6"/>
  <c r="B21" i="6"/>
  <c r="AF20" i="6"/>
  <c r="AE20" i="6"/>
  <c r="AD20" i="6"/>
  <c r="AB20" i="6"/>
  <c r="AA20" i="6"/>
  <c r="N20" i="6"/>
  <c r="M20" i="6"/>
  <c r="H20" i="6"/>
  <c r="G20" i="6"/>
  <c r="B20" i="6"/>
  <c r="AF19" i="6"/>
  <c r="AE19" i="6"/>
  <c r="AD19" i="6"/>
  <c r="AB19" i="6"/>
  <c r="AA19" i="6"/>
  <c r="N19" i="6"/>
  <c r="M19" i="6"/>
  <c r="H19" i="6"/>
  <c r="G19" i="6"/>
  <c r="B19" i="6"/>
  <c r="L12" i="6"/>
  <c r="J12" i="6"/>
  <c r="F12" i="6"/>
  <c r="E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F10" i="6"/>
  <c r="AE10" i="6"/>
  <c r="AD10" i="6"/>
  <c r="AB10" i="6"/>
  <c r="AA10" i="6"/>
  <c r="N10" i="6"/>
  <c r="M10" i="6"/>
  <c r="H10" i="6"/>
  <c r="G10" i="6"/>
  <c r="AF9" i="6"/>
  <c r="AE9" i="6"/>
  <c r="AD9" i="6"/>
  <c r="AB9" i="6"/>
  <c r="AA9" i="6"/>
  <c r="N9" i="6"/>
  <c r="M9" i="6"/>
  <c r="H9" i="6"/>
  <c r="G9" i="6"/>
  <c r="AF8" i="6"/>
  <c r="AE8" i="6"/>
  <c r="AD8" i="6"/>
  <c r="AB8" i="6"/>
  <c r="AA8" i="6"/>
  <c r="N8" i="6"/>
  <c r="M8" i="6"/>
  <c r="H8" i="6"/>
  <c r="G8" i="6"/>
  <c r="AF7" i="6"/>
  <c r="AE7" i="6"/>
  <c r="AD7" i="6"/>
  <c r="AB7" i="6"/>
  <c r="AA7" i="6"/>
  <c r="N7" i="6"/>
  <c r="M7" i="6"/>
  <c r="H7" i="6"/>
  <c r="G7" i="6"/>
  <c r="AF6" i="6"/>
  <c r="AE6" i="6"/>
  <c r="AD6" i="6"/>
  <c r="AB6" i="6"/>
  <c r="AA6" i="6"/>
  <c r="N6" i="6"/>
  <c r="M6" i="6"/>
  <c r="H6" i="6"/>
  <c r="G6" i="6"/>
  <c r="AF5" i="6"/>
  <c r="AE5" i="6"/>
  <c r="AD5" i="6"/>
  <c r="AB5" i="6"/>
  <c r="AA5" i="6"/>
  <c r="N5" i="6"/>
  <c r="M5" i="6"/>
  <c r="H5" i="6"/>
  <c r="G5" i="6"/>
  <c r="L138" i="5"/>
  <c r="A138" i="5"/>
  <c r="R137" i="5"/>
  <c r="Q137" i="5"/>
  <c r="P137" i="5"/>
  <c r="O137" i="5"/>
  <c r="L137" i="5"/>
  <c r="K137" i="5"/>
  <c r="J137" i="5"/>
  <c r="I137" i="5"/>
  <c r="G137" i="5"/>
  <c r="F137" i="5"/>
  <c r="C138" i="5" s="1"/>
  <c r="E137" i="5"/>
  <c r="E138" i="5" s="1"/>
  <c r="AF136" i="5"/>
  <c r="AE136" i="5"/>
  <c r="AD136" i="5"/>
  <c r="AB136" i="5"/>
  <c r="AA136" i="5"/>
  <c r="N136" i="5"/>
  <c r="M136" i="5"/>
  <c r="H136" i="5"/>
  <c r="G136" i="5"/>
  <c r="AF135" i="5"/>
  <c r="AE135" i="5"/>
  <c r="AD135" i="5"/>
  <c r="AB135" i="5"/>
  <c r="AA135" i="5"/>
  <c r="N135" i="5"/>
  <c r="M135" i="5"/>
  <c r="H135" i="5"/>
  <c r="G135" i="5"/>
  <c r="AF134" i="5"/>
  <c r="AE134" i="5"/>
  <c r="AD134" i="5"/>
  <c r="AB134" i="5"/>
  <c r="AA134" i="5"/>
  <c r="N134" i="5"/>
  <c r="M134" i="5"/>
  <c r="H134" i="5"/>
  <c r="G134" i="5"/>
  <c r="AF133" i="5"/>
  <c r="AE133" i="5"/>
  <c r="AD133" i="5"/>
  <c r="AB133" i="5"/>
  <c r="AA133" i="5"/>
  <c r="N133" i="5"/>
  <c r="M133" i="5"/>
  <c r="H133" i="5"/>
  <c r="G133" i="5"/>
  <c r="AF132" i="5"/>
  <c r="AE132" i="5"/>
  <c r="AD132" i="5"/>
  <c r="AB132" i="5"/>
  <c r="AA132" i="5"/>
  <c r="N132" i="5"/>
  <c r="M132" i="5"/>
  <c r="H132" i="5"/>
  <c r="G132" i="5"/>
  <c r="AF131" i="5"/>
  <c r="AE131" i="5"/>
  <c r="AD131" i="5"/>
  <c r="AB131" i="5"/>
  <c r="AA131" i="5"/>
  <c r="N131" i="5"/>
  <c r="M131" i="5"/>
  <c r="H131" i="5"/>
  <c r="G131" i="5"/>
  <c r="AF130" i="5"/>
  <c r="AE130" i="5"/>
  <c r="AD130" i="5"/>
  <c r="AB130" i="5"/>
  <c r="AA130" i="5"/>
  <c r="N130" i="5"/>
  <c r="M130" i="5"/>
  <c r="H130" i="5"/>
  <c r="G130" i="5"/>
  <c r="AF129" i="5"/>
  <c r="AE129" i="5"/>
  <c r="AD129" i="5"/>
  <c r="AB129" i="5"/>
  <c r="AA129" i="5"/>
  <c r="N129" i="5"/>
  <c r="M129" i="5"/>
  <c r="H129" i="5"/>
  <c r="G129" i="5"/>
  <c r="AF128" i="5"/>
  <c r="AE128" i="5"/>
  <c r="AD128" i="5"/>
  <c r="AB128" i="5"/>
  <c r="AA128" i="5"/>
  <c r="N128" i="5"/>
  <c r="M128" i="5"/>
  <c r="H128" i="5"/>
  <c r="G128" i="5"/>
  <c r="AF127" i="5"/>
  <c r="AE127" i="5"/>
  <c r="AD127" i="5"/>
  <c r="AB127" i="5"/>
  <c r="AA127" i="5"/>
  <c r="N127" i="5"/>
  <c r="M127" i="5"/>
  <c r="H127" i="5"/>
  <c r="G127" i="5"/>
  <c r="AF126" i="5"/>
  <c r="AE126" i="5"/>
  <c r="AD126" i="5"/>
  <c r="AB126" i="5"/>
  <c r="AA126" i="5"/>
  <c r="N126" i="5"/>
  <c r="M126" i="5"/>
  <c r="H126" i="5"/>
  <c r="G126" i="5"/>
  <c r="AF125" i="5"/>
  <c r="AE125" i="5"/>
  <c r="AD125" i="5"/>
  <c r="AB125" i="5"/>
  <c r="AA125" i="5"/>
  <c r="N125" i="5"/>
  <c r="N137" i="5" s="1"/>
  <c r="M125" i="5"/>
  <c r="M137" i="5" s="1"/>
  <c r="H125" i="5"/>
  <c r="G125" i="5"/>
  <c r="L118" i="5"/>
  <c r="A118" i="5"/>
  <c r="R117" i="5"/>
  <c r="Q117" i="5"/>
  <c r="P117" i="5"/>
  <c r="O117" i="5"/>
  <c r="L117" i="5"/>
  <c r="K117" i="5"/>
  <c r="J117" i="5"/>
  <c r="I117" i="5"/>
  <c r="F117" i="5"/>
  <c r="F118" i="5" s="1"/>
  <c r="E117" i="5"/>
  <c r="E118" i="5" s="1"/>
  <c r="AF116" i="5"/>
  <c r="AE116" i="5"/>
  <c r="AD116" i="5"/>
  <c r="AB116" i="5"/>
  <c r="AA116" i="5"/>
  <c r="N116" i="5"/>
  <c r="M116" i="5"/>
  <c r="H116" i="5"/>
  <c r="G116" i="5"/>
  <c r="AF115" i="5"/>
  <c r="AE115" i="5"/>
  <c r="AD115" i="5"/>
  <c r="AB115" i="5"/>
  <c r="AA115" i="5"/>
  <c r="N115" i="5"/>
  <c r="M115" i="5"/>
  <c r="H115" i="5"/>
  <c r="G115" i="5"/>
  <c r="AF114" i="5"/>
  <c r="AE114" i="5"/>
  <c r="AD114" i="5"/>
  <c r="AB114" i="5"/>
  <c r="AA114" i="5"/>
  <c r="N114" i="5"/>
  <c r="M114" i="5"/>
  <c r="H114" i="5"/>
  <c r="G114" i="5"/>
  <c r="AF113" i="5"/>
  <c r="AE113" i="5"/>
  <c r="AD113" i="5"/>
  <c r="AB113" i="5"/>
  <c r="AA113" i="5"/>
  <c r="N113" i="5"/>
  <c r="M113" i="5"/>
  <c r="H113" i="5"/>
  <c r="G113" i="5"/>
  <c r="AF112" i="5"/>
  <c r="AE112" i="5"/>
  <c r="AD112" i="5"/>
  <c r="AB112" i="5"/>
  <c r="AA112" i="5"/>
  <c r="N112" i="5"/>
  <c r="M112" i="5"/>
  <c r="H112" i="5"/>
  <c r="G112" i="5"/>
  <c r="AF111" i="5"/>
  <c r="AE111" i="5"/>
  <c r="AD111" i="5"/>
  <c r="AB111" i="5"/>
  <c r="AA111" i="5"/>
  <c r="N111" i="5"/>
  <c r="M111" i="5"/>
  <c r="H111" i="5"/>
  <c r="G111" i="5"/>
  <c r="AF110" i="5"/>
  <c r="AE110" i="5"/>
  <c r="AD110" i="5"/>
  <c r="AB110" i="5"/>
  <c r="AA110" i="5"/>
  <c r="N110" i="5"/>
  <c r="M110" i="5"/>
  <c r="H110" i="5"/>
  <c r="G110" i="5"/>
  <c r="AF109" i="5"/>
  <c r="AE109" i="5"/>
  <c r="AD109" i="5"/>
  <c r="AB109" i="5"/>
  <c r="AA109" i="5"/>
  <c r="N109" i="5"/>
  <c r="M109" i="5"/>
  <c r="H109" i="5"/>
  <c r="G109" i="5"/>
  <c r="AF108" i="5"/>
  <c r="AE108" i="5"/>
  <c r="AD108" i="5"/>
  <c r="AB108" i="5"/>
  <c r="AA108" i="5"/>
  <c r="N108" i="5"/>
  <c r="M108" i="5"/>
  <c r="H108" i="5"/>
  <c r="G108" i="5"/>
  <c r="AF107" i="5"/>
  <c r="AE107" i="5"/>
  <c r="AD107" i="5"/>
  <c r="AB107" i="5"/>
  <c r="AA107" i="5"/>
  <c r="N107" i="5"/>
  <c r="M107" i="5"/>
  <c r="H107" i="5"/>
  <c r="G107" i="5"/>
  <c r="AF106" i="5"/>
  <c r="AE106" i="5"/>
  <c r="AD106" i="5"/>
  <c r="AB106" i="5"/>
  <c r="AA106" i="5"/>
  <c r="N106" i="5"/>
  <c r="M106" i="5"/>
  <c r="H106" i="5"/>
  <c r="G106" i="5"/>
  <c r="AF105" i="5"/>
  <c r="AE105" i="5"/>
  <c r="AD105" i="5"/>
  <c r="AB105" i="5"/>
  <c r="AA105" i="5"/>
  <c r="N105" i="5"/>
  <c r="M105" i="5"/>
  <c r="M117" i="5" s="1"/>
  <c r="H105" i="5"/>
  <c r="G105" i="5"/>
  <c r="L98" i="5"/>
  <c r="A98" i="5"/>
  <c r="R97" i="5"/>
  <c r="Q97" i="5"/>
  <c r="P97" i="5"/>
  <c r="O97" i="5"/>
  <c r="L97" i="5"/>
  <c r="K97" i="5"/>
  <c r="J97" i="5"/>
  <c r="I97" i="5"/>
  <c r="F97" i="5"/>
  <c r="E97" i="5"/>
  <c r="J98" i="5" s="1"/>
  <c r="AF96" i="5"/>
  <c r="AE96" i="5"/>
  <c r="AD96" i="5"/>
  <c r="AB96" i="5"/>
  <c r="AA96" i="5"/>
  <c r="N96" i="5"/>
  <c r="M96" i="5"/>
  <c r="H96" i="5"/>
  <c r="G96" i="5"/>
  <c r="AF95" i="5"/>
  <c r="AE95" i="5"/>
  <c r="AD95" i="5"/>
  <c r="AB95" i="5"/>
  <c r="AA95" i="5"/>
  <c r="N95" i="5"/>
  <c r="M95" i="5"/>
  <c r="H95" i="5"/>
  <c r="G95" i="5"/>
  <c r="AF94" i="5"/>
  <c r="AE94" i="5"/>
  <c r="AD94" i="5"/>
  <c r="AB94" i="5"/>
  <c r="AA94" i="5"/>
  <c r="N94" i="5"/>
  <c r="M94" i="5"/>
  <c r="H94" i="5"/>
  <c r="G94" i="5"/>
  <c r="AF93" i="5"/>
  <c r="AE93" i="5"/>
  <c r="AD93" i="5"/>
  <c r="AB93" i="5"/>
  <c r="AA93" i="5"/>
  <c r="N93" i="5"/>
  <c r="M93" i="5"/>
  <c r="H93" i="5"/>
  <c r="G93" i="5"/>
  <c r="AF92" i="5"/>
  <c r="AE92" i="5"/>
  <c r="AD92" i="5"/>
  <c r="AB92" i="5"/>
  <c r="AA92" i="5"/>
  <c r="N92" i="5"/>
  <c r="M92" i="5"/>
  <c r="H92" i="5"/>
  <c r="G92" i="5"/>
  <c r="AF91" i="5"/>
  <c r="AE91" i="5"/>
  <c r="AD91" i="5"/>
  <c r="AB91" i="5"/>
  <c r="AA91" i="5"/>
  <c r="N91" i="5"/>
  <c r="M91" i="5"/>
  <c r="H91" i="5"/>
  <c r="G91" i="5"/>
  <c r="AF90" i="5"/>
  <c r="AE90" i="5"/>
  <c r="AD90" i="5"/>
  <c r="AB90" i="5"/>
  <c r="AA90" i="5"/>
  <c r="N90" i="5"/>
  <c r="M90" i="5"/>
  <c r="H90" i="5"/>
  <c r="G90" i="5"/>
  <c r="AF89" i="5"/>
  <c r="AE89" i="5"/>
  <c r="AD89" i="5"/>
  <c r="AB89" i="5"/>
  <c r="AA89" i="5"/>
  <c r="N89" i="5"/>
  <c r="M89" i="5"/>
  <c r="H89" i="5"/>
  <c r="G89" i="5"/>
  <c r="AF88" i="5"/>
  <c r="AE88" i="5"/>
  <c r="AD88" i="5"/>
  <c r="AB88" i="5"/>
  <c r="AA88" i="5"/>
  <c r="N88" i="5"/>
  <c r="M88" i="5"/>
  <c r="H88" i="5"/>
  <c r="G88" i="5"/>
  <c r="AF87" i="5"/>
  <c r="AE87" i="5"/>
  <c r="AD87" i="5"/>
  <c r="AB87" i="5"/>
  <c r="AA87" i="5"/>
  <c r="N87" i="5"/>
  <c r="M87" i="5"/>
  <c r="H87" i="5"/>
  <c r="G87" i="5"/>
  <c r="AF86" i="5"/>
  <c r="AE86" i="5"/>
  <c r="AD86" i="5"/>
  <c r="AB86" i="5"/>
  <c r="AA86" i="5"/>
  <c r="N86" i="5"/>
  <c r="M86" i="5"/>
  <c r="H86" i="5"/>
  <c r="G86" i="5"/>
  <c r="AF85" i="5"/>
  <c r="AE85" i="5"/>
  <c r="AD85" i="5"/>
  <c r="AB85" i="5"/>
  <c r="AA85" i="5"/>
  <c r="N85" i="5"/>
  <c r="M85" i="5"/>
  <c r="H85" i="5"/>
  <c r="G85" i="5"/>
  <c r="L78" i="5"/>
  <c r="A78" i="5"/>
  <c r="R77" i="5"/>
  <c r="Q77" i="5"/>
  <c r="P77" i="5"/>
  <c r="O77" i="5"/>
  <c r="L77" i="5"/>
  <c r="K77" i="5"/>
  <c r="J77" i="5"/>
  <c r="I77" i="5"/>
  <c r="F77" i="5"/>
  <c r="E77" i="5"/>
  <c r="J78" i="5" s="1"/>
  <c r="AF76" i="5"/>
  <c r="AE76" i="5"/>
  <c r="AD76" i="5"/>
  <c r="AB76" i="5"/>
  <c r="AA76" i="5"/>
  <c r="N76" i="5"/>
  <c r="M76" i="5"/>
  <c r="H76" i="5"/>
  <c r="G76" i="5"/>
  <c r="AF75" i="5"/>
  <c r="AE75" i="5"/>
  <c r="AD75" i="5"/>
  <c r="AB75" i="5"/>
  <c r="AA75" i="5"/>
  <c r="N75" i="5"/>
  <c r="M75" i="5"/>
  <c r="H75" i="5"/>
  <c r="G75" i="5"/>
  <c r="AF74" i="5"/>
  <c r="AE74" i="5"/>
  <c r="AD74" i="5"/>
  <c r="AB74" i="5"/>
  <c r="AA74" i="5"/>
  <c r="N74" i="5"/>
  <c r="M74" i="5"/>
  <c r="H74" i="5"/>
  <c r="G74" i="5"/>
  <c r="AF73" i="5"/>
  <c r="AE73" i="5"/>
  <c r="AD73" i="5"/>
  <c r="AB73" i="5"/>
  <c r="AA73" i="5"/>
  <c r="N73" i="5"/>
  <c r="M73" i="5"/>
  <c r="H73" i="5"/>
  <c r="G73" i="5"/>
  <c r="AF72" i="5"/>
  <c r="AE72" i="5"/>
  <c r="AD72" i="5"/>
  <c r="AB72" i="5"/>
  <c r="AA72" i="5"/>
  <c r="N72" i="5"/>
  <c r="M72" i="5"/>
  <c r="H72" i="5"/>
  <c r="G72" i="5"/>
  <c r="AF71" i="5"/>
  <c r="AE71" i="5"/>
  <c r="AD71" i="5"/>
  <c r="AB71" i="5"/>
  <c r="AA71" i="5"/>
  <c r="N71" i="5"/>
  <c r="M71" i="5"/>
  <c r="H71" i="5"/>
  <c r="G71" i="5"/>
  <c r="AF70" i="5"/>
  <c r="AE70" i="5"/>
  <c r="AD70" i="5"/>
  <c r="AB70" i="5"/>
  <c r="AA70" i="5"/>
  <c r="N70" i="5"/>
  <c r="M70" i="5"/>
  <c r="H70" i="5"/>
  <c r="G70" i="5"/>
  <c r="AF69" i="5"/>
  <c r="AE69" i="5"/>
  <c r="AD69" i="5"/>
  <c r="AB69" i="5"/>
  <c r="AA69" i="5"/>
  <c r="N69" i="5"/>
  <c r="M69" i="5"/>
  <c r="H69" i="5"/>
  <c r="G69" i="5"/>
  <c r="AF68" i="5"/>
  <c r="AE68" i="5"/>
  <c r="AD68" i="5"/>
  <c r="AB68" i="5"/>
  <c r="AA68" i="5"/>
  <c r="N68" i="5"/>
  <c r="M68" i="5"/>
  <c r="H68" i="5"/>
  <c r="G68" i="5"/>
  <c r="AF67" i="5"/>
  <c r="AE67" i="5"/>
  <c r="AD67" i="5"/>
  <c r="AB67" i="5"/>
  <c r="AA67" i="5"/>
  <c r="N67" i="5"/>
  <c r="M67" i="5"/>
  <c r="H67" i="5"/>
  <c r="G67" i="5"/>
  <c r="AF66" i="5"/>
  <c r="AE66" i="5"/>
  <c r="AD66" i="5"/>
  <c r="AB66" i="5"/>
  <c r="AA66" i="5"/>
  <c r="N66" i="5"/>
  <c r="M66" i="5"/>
  <c r="H66" i="5"/>
  <c r="G66" i="5"/>
  <c r="AF65" i="5"/>
  <c r="AE65" i="5"/>
  <c r="AD65" i="5"/>
  <c r="AB65" i="5"/>
  <c r="AA65" i="5"/>
  <c r="N65" i="5"/>
  <c r="M65" i="5"/>
  <c r="H65" i="5"/>
  <c r="G65" i="5"/>
  <c r="L58" i="5"/>
  <c r="A58" i="5"/>
  <c r="R57" i="5"/>
  <c r="Q57" i="5"/>
  <c r="P57" i="5"/>
  <c r="O57" i="5"/>
  <c r="L57" i="5"/>
  <c r="K57" i="5"/>
  <c r="J57" i="5"/>
  <c r="I57" i="5"/>
  <c r="H57" i="5"/>
  <c r="F57" i="5"/>
  <c r="F58" i="5" s="1"/>
  <c r="E57" i="5"/>
  <c r="J58" i="5" s="1"/>
  <c r="AF56" i="5"/>
  <c r="AE56" i="5"/>
  <c r="AD56" i="5"/>
  <c r="AB56" i="5"/>
  <c r="AA56" i="5"/>
  <c r="N56" i="5"/>
  <c r="M56" i="5"/>
  <c r="H56" i="5"/>
  <c r="G56" i="5"/>
  <c r="AF55" i="5"/>
  <c r="AE55" i="5"/>
  <c r="AD55" i="5"/>
  <c r="AB55" i="5"/>
  <c r="AA55" i="5"/>
  <c r="N55" i="5"/>
  <c r="M55" i="5"/>
  <c r="H55" i="5"/>
  <c r="G55" i="5"/>
  <c r="AF54" i="5"/>
  <c r="AE54" i="5"/>
  <c r="AD54" i="5"/>
  <c r="AB54" i="5"/>
  <c r="AA54" i="5"/>
  <c r="N54" i="5"/>
  <c r="M54" i="5"/>
  <c r="H54" i="5"/>
  <c r="G54" i="5"/>
  <c r="AF53" i="5"/>
  <c r="AE53" i="5"/>
  <c r="AD53" i="5"/>
  <c r="AB53" i="5"/>
  <c r="AA53" i="5"/>
  <c r="N53" i="5"/>
  <c r="M53" i="5"/>
  <c r="H53" i="5"/>
  <c r="G53" i="5"/>
  <c r="AF52" i="5"/>
  <c r="AE52" i="5"/>
  <c r="AD52" i="5"/>
  <c r="AB52" i="5"/>
  <c r="AA52" i="5"/>
  <c r="N52" i="5"/>
  <c r="M52" i="5"/>
  <c r="H52" i="5"/>
  <c r="G52" i="5"/>
  <c r="AF51" i="5"/>
  <c r="AE51" i="5"/>
  <c r="AD51" i="5"/>
  <c r="AB51" i="5"/>
  <c r="AA51" i="5"/>
  <c r="N51" i="5"/>
  <c r="M51" i="5"/>
  <c r="H51" i="5"/>
  <c r="G51" i="5"/>
  <c r="AF50" i="5"/>
  <c r="AE50" i="5"/>
  <c r="AD50" i="5"/>
  <c r="AB50" i="5"/>
  <c r="AA50" i="5"/>
  <c r="N50" i="5"/>
  <c r="M50" i="5"/>
  <c r="H50" i="5"/>
  <c r="G50" i="5"/>
  <c r="AF49" i="5"/>
  <c r="AE49" i="5"/>
  <c r="AD49" i="5"/>
  <c r="AB49" i="5"/>
  <c r="AA49" i="5"/>
  <c r="N49" i="5"/>
  <c r="M49" i="5"/>
  <c r="H49" i="5"/>
  <c r="G49" i="5"/>
  <c r="AF48" i="5"/>
  <c r="AE48" i="5"/>
  <c r="AD48" i="5"/>
  <c r="AB48" i="5"/>
  <c r="AA48" i="5"/>
  <c r="N48" i="5"/>
  <c r="M48" i="5"/>
  <c r="H48" i="5"/>
  <c r="G48" i="5"/>
  <c r="AF47" i="5"/>
  <c r="AE47" i="5"/>
  <c r="AD47" i="5"/>
  <c r="AB47" i="5"/>
  <c r="AA47" i="5"/>
  <c r="N47" i="5"/>
  <c r="M47" i="5"/>
  <c r="H47" i="5"/>
  <c r="G47" i="5"/>
  <c r="AF46" i="5"/>
  <c r="AE46" i="5"/>
  <c r="AD46" i="5"/>
  <c r="AB46" i="5"/>
  <c r="AA46" i="5"/>
  <c r="N46" i="5"/>
  <c r="M46" i="5"/>
  <c r="H46" i="5"/>
  <c r="G46" i="5"/>
  <c r="AF45" i="5"/>
  <c r="AE45" i="5"/>
  <c r="AD45" i="5"/>
  <c r="AB45" i="5"/>
  <c r="AA45" i="5"/>
  <c r="N45" i="5"/>
  <c r="M45" i="5"/>
  <c r="H45" i="5"/>
  <c r="G45" i="5"/>
  <c r="L38" i="5"/>
  <c r="A38" i="5"/>
  <c r="R37" i="5"/>
  <c r="Q37" i="5"/>
  <c r="P37" i="5"/>
  <c r="O37" i="5"/>
  <c r="L37" i="5"/>
  <c r="K37" i="5"/>
  <c r="J37" i="5"/>
  <c r="I37" i="5"/>
  <c r="F37" i="5"/>
  <c r="F38" i="5" s="1"/>
  <c r="E37" i="5"/>
  <c r="J38" i="5" s="1"/>
  <c r="AF36" i="5"/>
  <c r="AE36" i="5"/>
  <c r="AD36" i="5"/>
  <c r="AB36" i="5"/>
  <c r="AA36" i="5"/>
  <c r="N36" i="5"/>
  <c r="M36" i="5"/>
  <c r="H36" i="5"/>
  <c r="G36" i="5"/>
  <c r="AF35" i="5"/>
  <c r="AE35" i="5"/>
  <c r="AD35" i="5"/>
  <c r="AB35" i="5"/>
  <c r="AA35" i="5"/>
  <c r="N35" i="5"/>
  <c r="M35" i="5"/>
  <c r="H35" i="5"/>
  <c r="G35" i="5"/>
  <c r="AF34" i="5"/>
  <c r="AE34" i="5"/>
  <c r="AD34" i="5"/>
  <c r="AB34" i="5"/>
  <c r="AA34" i="5"/>
  <c r="N34" i="5"/>
  <c r="M34" i="5"/>
  <c r="H34" i="5"/>
  <c r="G34" i="5"/>
  <c r="AF33" i="5"/>
  <c r="AE33" i="5"/>
  <c r="AD33" i="5"/>
  <c r="AB33" i="5"/>
  <c r="AA33" i="5"/>
  <c r="N33" i="5"/>
  <c r="M33" i="5"/>
  <c r="H33" i="5"/>
  <c r="G33" i="5"/>
  <c r="AF32" i="5"/>
  <c r="AE32" i="5"/>
  <c r="AD32" i="5"/>
  <c r="AB32" i="5"/>
  <c r="AA32" i="5"/>
  <c r="N32" i="5"/>
  <c r="M32" i="5"/>
  <c r="H32" i="5"/>
  <c r="G32" i="5"/>
  <c r="AF31" i="5"/>
  <c r="AE31" i="5"/>
  <c r="AD31" i="5"/>
  <c r="AB31" i="5"/>
  <c r="AA31" i="5"/>
  <c r="N31" i="5"/>
  <c r="M31" i="5"/>
  <c r="H31" i="5"/>
  <c r="G31" i="5"/>
  <c r="AF30" i="5"/>
  <c r="AE30" i="5"/>
  <c r="AD30" i="5"/>
  <c r="AB30" i="5"/>
  <c r="AA30" i="5"/>
  <c r="N30" i="5"/>
  <c r="M30" i="5"/>
  <c r="H30" i="5"/>
  <c r="G30" i="5"/>
  <c r="AF29" i="5"/>
  <c r="AE29" i="5"/>
  <c r="AD29" i="5"/>
  <c r="AB29" i="5"/>
  <c r="AA29" i="5"/>
  <c r="N29" i="5"/>
  <c r="M29" i="5"/>
  <c r="H29" i="5"/>
  <c r="G29" i="5"/>
  <c r="AF28" i="5"/>
  <c r="AE28" i="5"/>
  <c r="AD28" i="5"/>
  <c r="AB28" i="5"/>
  <c r="AA28" i="5"/>
  <c r="N28" i="5"/>
  <c r="M28" i="5"/>
  <c r="H28" i="5"/>
  <c r="G28" i="5"/>
  <c r="B28" i="5"/>
  <c r="B48" i="5" s="1"/>
  <c r="B68" i="5" s="1"/>
  <c r="B88" i="5" s="1"/>
  <c r="B108" i="5" s="1"/>
  <c r="B128" i="5" s="1"/>
  <c r="B148" i="5" s="1"/>
  <c r="B168" i="5" s="1"/>
  <c r="AF27" i="5"/>
  <c r="AE27" i="5"/>
  <c r="AD27" i="5"/>
  <c r="AB27" i="5"/>
  <c r="AA27" i="5"/>
  <c r="N27" i="5"/>
  <c r="M27" i="5"/>
  <c r="H27" i="5"/>
  <c r="G27" i="5"/>
  <c r="B27" i="5"/>
  <c r="B47" i="5" s="1"/>
  <c r="B67" i="5" s="1"/>
  <c r="B87" i="5" s="1"/>
  <c r="B107" i="5" s="1"/>
  <c r="B127" i="5" s="1"/>
  <c r="B147" i="5" s="1"/>
  <c r="B167" i="5" s="1"/>
  <c r="AF26" i="5"/>
  <c r="AE26" i="5"/>
  <c r="AD26" i="5"/>
  <c r="AB26" i="5"/>
  <c r="AA26" i="5"/>
  <c r="N26" i="5"/>
  <c r="M26" i="5"/>
  <c r="H26" i="5"/>
  <c r="G26" i="5"/>
  <c r="B26" i="5"/>
  <c r="B46" i="5" s="1"/>
  <c r="B66" i="5" s="1"/>
  <c r="B86" i="5" s="1"/>
  <c r="B106" i="5" s="1"/>
  <c r="B126" i="5" s="1"/>
  <c r="B146" i="5" s="1"/>
  <c r="B166" i="5" s="1"/>
  <c r="AF25" i="5"/>
  <c r="AE25" i="5"/>
  <c r="AD25" i="5"/>
  <c r="AB25" i="5"/>
  <c r="AA25" i="5"/>
  <c r="N25" i="5"/>
  <c r="M25" i="5"/>
  <c r="H25" i="5"/>
  <c r="G25" i="5"/>
  <c r="B25" i="5"/>
  <c r="B45" i="5" s="1"/>
  <c r="B65" i="5" s="1"/>
  <c r="B85" i="5" s="1"/>
  <c r="B105" i="5" s="1"/>
  <c r="B125" i="5" s="1"/>
  <c r="B145" i="5" s="1"/>
  <c r="B165" i="5" s="1"/>
  <c r="L18" i="5"/>
  <c r="E18" i="5"/>
  <c r="A18" i="5"/>
  <c r="R17" i="5"/>
  <c r="Q17" i="5"/>
  <c r="P17" i="5"/>
  <c r="O17" i="5"/>
  <c r="L17" i="5"/>
  <c r="K17" i="5"/>
  <c r="J17" i="5"/>
  <c r="I17" i="5"/>
  <c r="F17" i="5"/>
  <c r="H17" i="5" s="1"/>
  <c r="E17" i="5"/>
  <c r="J18" i="5" s="1"/>
  <c r="AF16" i="5"/>
  <c r="AE16" i="5"/>
  <c r="AD16" i="5"/>
  <c r="AB16" i="5"/>
  <c r="AA16" i="5"/>
  <c r="N16" i="5"/>
  <c r="M16" i="5"/>
  <c r="H16" i="5"/>
  <c r="G16" i="5"/>
  <c r="AF15" i="5"/>
  <c r="AE15" i="5"/>
  <c r="AD15" i="5"/>
  <c r="AB15" i="5"/>
  <c r="AA15" i="5"/>
  <c r="N15" i="5"/>
  <c r="M15" i="5"/>
  <c r="H15" i="5"/>
  <c r="G15" i="5"/>
  <c r="AF14" i="5"/>
  <c r="AE14" i="5"/>
  <c r="AD14" i="5"/>
  <c r="AB14" i="5"/>
  <c r="AA14" i="5"/>
  <c r="N14" i="5"/>
  <c r="M14" i="5"/>
  <c r="H14" i="5"/>
  <c r="G14" i="5"/>
  <c r="AF13" i="5"/>
  <c r="AE13" i="5"/>
  <c r="AD13" i="5"/>
  <c r="AB13" i="5"/>
  <c r="AA13" i="5"/>
  <c r="N13" i="5"/>
  <c r="M13" i="5"/>
  <c r="H13" i="5"/>
  <c r="G13" i="5"/>
  <c r="AF12" i="5"/>
  <c r="AE12" i="5"/>
  <c r="AD12" i="5"/>
  <c r="AB12" i="5"/>
  <c r="AA12" i="5"/>
  <c r="N12" i="5"/>
  <c r="M12" i="5"/>
  <c r="H12" i="5"/>
  <c r="G12" i="5"/>
  <c r="AF11" i="5"/>
  <c r="AE11" i="5"/>
  <c r="AD11" i="5"/>
  <c r="AB11" i="5"/>
  <c r="AA11" i="5"/>
  <c r="N11" i="5"/>
  <c r="M11" i="5"/>
  <c r="H11" i="5"/>
  <c r="G11" i="5"/>
  <c r="AF10" i="5"/>
  <c r="AE10" i="5"/>
  <c r="AD10" i="5"/>
  <c r="AB10" i="5"/>
  <c r="AA10" i="5"/>
  <c r="N10" i="5"/>
  <c r="M10" i="5"/>
  <c r="H10" i="5"/>
  <c r="G10" i="5"/>
  <c r="AF9" i="5"/>
  <c r="AE9" i="5"/>
  <c r="AD9" i="5"/>
  <c r="AB9" i="5"/>
  <c r="AA9" i="5"/>
  <c r="N9" i="5"/>
  <c r="M9" i="5"/>
  <c r="H9" i="5"/>
  <c r="G9" i="5"/>
  <c r="AF8" i="5"/>
  <c r="AE8" i="5"/>
  <c r="AD8" i="5"/>
  <c r="AB8" i="5"/>
  <c r="AA8" i="5"/>
  <c r="N8" i="5"/>
  <c r="M8" i="5"/>
  <c r="H8" i="5"/>
  <c r="G8" i="5"/>
  <c r="AF7" i="5"/>
  <c r="AE7" i="5"/>
  <c r="AD7" i="5"/>
  <c r="AB7" i="5"/>
  <c r="AA7" i="5"/>
  <c r="N7" i="5"/>
  <c r="M7" i="5"/>
  <c r="H7" i="5"/>
  <c r="G7" i="5"/>
  <c r="AF6" i="5"/>
  <c r="AE6" i="5"/>
  <c r="AD6" i="5"/>
  <c r="AB6" i="5"/>
  <c r="AA6" i="5"/>
  <c r="N6" i="5"/>
  <c r="M6" i="5"/>
  <c r="H6" i="5"/>
  <c r="G6" i="5"/>
  <c r="AF5" i="5"/>
  <c r="AE5" i="5"/>
  <c r="AD5" i="5"/>
  <c r="AB5" i="5"/>
  <c r="AA5" i="5"/>
  <c r="N5" i="5"/>
  <c r="M5" i="5"/>
  <c r="H5" i="5"/>
  <c r="G5" i="5"/>
  <c r="L96" i="4"/>
  <c r="K96" i="4"/>
  <c r="J96" i="4"/>
  <c r="I96" i="4"/>
  <c r="F96" i="4"/>
  <c r="H96" i="4" s="1"/>
  <c r="E96" i="4"/>
  <c r="E97" i="4" s="1"/>
  <c r="AF95" i="4"/>
  <c r="AE95" i="4"/>
  <c r="AD95" i="4"/>
  <c r="AC95" i="4"/>
  <c r="AB95" i="4"/>
  <c r="AA95" i="4"/>
  <c r="N95" i="4"/>
  <c r="M95" i="4"/>
  <c r="H95" i="4"/>
  <c r="G95" i="4"/>
  <c r="AF94" i="4"/>
  <c r="AE94" i="4"/>
  <c r="AD94" i="4"/>
  <c r="AC94" i="4"/>
  <c r="AB94" i="4"/>
  <c r="AA94" i="4"/>
  <c r="N94" i="4"/>
  <c r="M94" i="4"/>
  <c r="H94" i="4"/>
  <c r="G94" i="4"/>
  <c r="AF93" i="4"/>
  <c r="AE93" i="4"/>
  <c r="AD93" i="4"/>
  <c r="AC93" i="4"/>
  <c r="AB93" i="4"/>
  <c r="AA93" i="4"/>
  <c r="N93" i="4"/>
  <c r="N96" i="4" s="1"/>
  <c r="M93" i="4"/>
  <c r="M96" i="4" s="1"/>
  <c r="H93" i="4"/>
  <c r="G93" i="4"/>
  <c r="L85" i="4"/>
  <c r="K85" i="4"/>
  <c r="J85" i="4"/>
  <c r="I85" i="4"/>
  <c r="F85" i="4"/>
  <c r="F86" i="4" s="1"/>
  <c r="E85" i="4"/>
  <c r="E86" i="4" s="1"/>
  <c r="AF84" i="4"/>
  <c r="AE84" i="4"/>
  <c r="AD84" i="4"/>
  <c r="AC84" i="4"/>
  <c r="AB84" i="4"/>
  <c r="AA84" i="4"/>
  <c r="N84" i="4"/>
  <c r="M84" i="4"/>
  <c r="H84" i="4"/>
  <c r="G84" i="4"/>
  <c r="AF83" i="4"/>
  <c r="AE83" i="4"/>
  <c r="AD83" i="4"/>
  <c r="AC83" i="4"/>
  <c r="AB83" i="4"/>
  <c r="AA83" i="4"/>
  <c r="N83" i="4"/>
  <c r="M83" i="4"/>
  <c r="H83" i="4"/>
  <c r="G83" i="4"/>
  <c r="AF82" i="4"/>
  <c r="AE82" i="4"/>
  <c r="AD82" i="4"/>
  <c r="AC82" i="4"/>
  <c r="AB82" i="4"/>
  <c r="AA82" i="4"/>
  <c r="N82" i="4"/>
  <c r="N85" i="4" s="1"/>
  <c r="M82" i="4"/>
  <c r="H82" i="4"/>
  <c r="G82" i="4"/>
  <c r="L74" i="4"/>
  <c r="K74" i="4"/>
  <c r="J74" i="4"/>
  <c r="I74" i="4"/>
  <c r="F74" i="4"/>
  <c r="F75" i="4" s="1"/>
  <c r="E74" i="4"/>
  <c r="E75" i="4" s="1"/>
  <c r="AF73" i="4"/>
  <c r="AE73" i="4"/>
  <c r="AD73" i="4"/>
  <c r="AC73" i="4"/>
  <c r="AB73" i="4"/>
  <c r="AA73" i="4"/>
  <c r="N73" i="4"/>
  <c r="M73" i="4"/>
  <c r="H73" i="4"/>
  <c r="G73" i="4"/>
  <c r="AF72" i="4"/>
  <c r="AE72" i="4"/>
  <c r="AD72" i="4"/>
  <c r="AC72" i="4"/>
  <c r="AB72" i="4"/>
  <c r="AA72" i="4"/>
  <c r="N72" i="4"/>
  <c r="M72" i="4"/>
  <c r="H72" i="4"/>
  <c r="G72" i="4"/>
  <c r="AF71" i="4"/>
  <c r="AE71" i="4"/>
  <c r="AD71" i="4"/>
  <c r="AC71" i="4"/>
  <c r="AB71" i="4"/>
  <c r="AA71" i="4"/>
  <c r="N71" i="4"/>
  <c r="M71" i="4"/>
  <c r="M74" i="4" s="1"/>
  <c r="H71" i="4"/>
  <c r="G71" i="4"/>
  <c r="L63" i="4"/>
  <c r="K63" i="4"/>
  <c r="J63" i="4"/>
  <c r="I63" i="4"/>
  <c r="F63" i="4"/>
  <c r="F64" i="4" s="1"/>
  <c r="E63" i="4"/>
  <c r="E64" i="4" s="1"/>
  <c r="AF62" i="4"/>
  <c r="AE62" i="4"/>
  <c r="AD62" i="4"/>
  <c r="AC62" i="4"/>
  <c r="AB62" i="4"/>
  <c r="AA62" i="4"/>
  <c r="N62" i="4"/>
  <c r="M62" i="4"/>
  <c r="H62" i="4"/>
  <c r="G62" i="4"/>
  <c r="AF61" i="4"/>
  <c r="AE61" i="4"/>
  <c r="AD61" i="4"/>
  <c r="AC61" i="4"/>
  <c r="AB61" i="4"/>
  <c r="AA61" i="4"/>
  <c r="N61" i="4"/>
  <c r="M61" i="4"/>
  <c r="H61" i="4"/>
  <c r="G61" i="4"/>
  <c r="AF60" i="4"/>
  <c r="AE60" i="4"/>
  <c r="AD60" i="4"/>
  <c r="AC60" i="4"/>
  <c r="AB60" i="4"/>
  <c r="AA60" i="4"/>
  <c r="N60" i="4"/>
  <c r="N63" i="4" s="1"/>
  <c r="M60" i="4"/>
  <c r="H60" i="4"/>
  <c r="G60" i="4"/>
  <c r="L52" i="4"/>
  <c r="K52" i="4"/>
  <c r="J52" i="4"/>
  <c r="I52" i="4"/>
  <c r="F52" i="4"/>
  <c r="F53" i="4" s="1"/>
  <c r="E52" i="4"/>
  <c r="E53" i="4" s="1"/>
  <c r="AF51" i="4"/>
  <c r="AE51" i="4"/>
  <c r="AD51" i="4"/>
  <c r="AC51" i="4"/>
  <c r="AB51" i="4"/>
  <c r="AA51" i="4"/>
  <c r="N51" i="4"/>
  <c r="M51" i="4"/>
  <c r="H51" i="4"/>
  <c r="G51" i="4"/>
  <c r="AF50" i="4"/>
  <c r="AE50" i="4"/>
  <c r="AD50" i="4"/>
  <c r="AC50" i="4"/>
  <c r="AB50" i="4"/>
  <c r="AA50" i="4"/>
  <c r="N50" i="4"/>
  <c r="M50" i="4"/>
  <c r="H50" i="4"/>
  <c r="G50" i="4"/>
  <c r="AF49" i="4"/>
  <c r="AE49" i="4"/>
  <c r="AD49" i="4"/>
  <c r="AC49" i="4"/>
  <c r="AB49" i="4"/>
  <c r="AA49" i="4"/>
  <c r="N49" i="4"/>
  <c r="N52" i="4" s="1"/>
  <c r="M49" i="4"/>
  <c r="H49" i="4"/>
  <c r="G49" i="4"/>
  <c r="L41" i="4"/>
  <c r="K41" i="4"/>
  <c r="J41" i="4"/>
  <c r="I41" i="4"/>
  <c r="F41" i="4"/>
  <c r="F42" i="4" s="1"/>
  <c r="E41" i="4"/>
  <c r="E42" i="4" s="1"/>
  <c r="AF40" i="4"/>
  <c r="AE40" i="4"/>
  <c r="AD40" i="4"/>
  <c r="AC40" i="4"/>
  <c r="AB40" i="4"/>
  <c r="AA40" i="4"/>
  <c r="N40" i="4"/>
  <c r="M40" i="4"/>
  <c r="M41" i="4" s="1"/>
  <c r="H40" i="4"/>
  <c r="G40" i="4"/>
  <c r="B40" i="4"/>
  <c r="B51" i="4" s="1"/>
  <c r="B62" i="4" s="1"/>
  <c r="B73" i="4" s="1"/>
  <c r="B84" i="4" s="1"/>
  <c r="B95" i="4" s="1"/>
  <c r="B106" i="4" s="1"/>
  <c r="B117" i="4" s="1"/>
  <c r="AF39" i="4"/>
  <c r="AE39" i="4"/>
  <c r="AD39" i="4"/>
  <c r="AC39" i="4"/>
  <c r="AB39" i="4"/>
  <c r="AA39" i="4"/>
  <c r="N39" i="4"/>
  <c r="M39" i="4"/>
  <c r="H39" i="4"/>
  <c r="G39" i="4"/>
  <c r="AF38" i="4"/>
  <c r="AE38" i="4"/>
  <c r="AD38" i="4"/>
  <c r="AC38" i="4"/>
  <c r="AB38" i="4"/>
  <c r="AA38" i="4"/>
  <c r="N38" i="4"/>
  <c r="N41" i="4" s="1"/>
  <c r="M38" i="4"/>
  <c r="H38" i="4"/>
  <c r="G38" i="4"/>
  <c r="L30" i="4"/>
  <c r="K30" i="4"/>
  <c r="J30" i="4"/>
  <c r="I30" i="4"/>
  <c r="F30" i="4"/>
  <c r="F31" i="4" s="1"/>
  <c r="E30" i="4"/>
  <c r="E31" i="4" s="1"/>
  <c r="AF29" i="4"/>
  <c r="AE29" i="4"/>
  <c r="AD29" i="4"/>
  <c r="AC29" i="4"/>
  <c r="AB29" i="4"/>
  <c r="AA29" i="4"/>
  <c r="N29" i="4"/>
  <c r="M29" i="4"/>
  <c r="H29" i="4"/>
  <c r="G29" i="4"/>
  <c r="AF28" i="4"/>
  <c r="AE28" i="4"/>
  <c r="AD28" i="4"/>
  <c r="AC28" i="4"/>
  <c r="AB28" i="4"/>
  <c r="AA28" i="4"/>
  <c r="N28" i="4"/>
  <c r="M28" i="4"/>
  <c r="H28" i="4"/>
  <c r="G28" i="4"/>
  <c r="AF27" i="4"/>
  <c r="AE27" i="4"/>
  <c r="AD27" i="4"/>
  <c r="AC27" i="4"/>
  <c r="AB27" i="4"/>
  <c r="AA27" i="4"/>
  <c r="N27" i="4"/>
  <c r="N30" i="4" s="1"/>
  <c r="M27" i="4"/>
  <c r="H27" i="4"/>
  <c r="G27" i="4"/>
  <c r="F20" i="4"/>
  <c r="L19" i="4"/>
  <c r="K19" i="4"/>
  <c r="J19" i="4"/>
  <c r="I19" i="4"/>
  <c r="H19" i="4"/>
  <c r="F19" i="4"/>
  <c r="E19" i="4"/>
  <c r="E20" i="4" s="1"/>
  <c r="AF18" i="4"/>
  <c r="AE18" i="4"/>
  <c r="AD18" i="4"/>
  <c r="AC18" i="4"/>
  <c r="AB18" i="4"/>
  <c r="AA18" i="4"/>
  <c r="N18" i="4"/>
  <c r="M18" i="4"/>
  <c r="H18" i="4"/>
  <c r="G18" i="4"/>
  <c r="AF17" i="4"/>
  <c r="AE17" i="4"/>
  <c r="AD17" i="4"/>
  <c r="AC17" i="4"/>
  <c r="AB17" i="4"/>
  <c r="AA17" i="4"/>
  <c r="N17" i="4"/>
  <c r="M17" i="4"/>
  <c r="H17" i="4"/>
  <c r="G17" i="4"/>
  <c r="AF16" i="4"/>
  <c r="AE16" i="4"/>
  <c r="AD16" i="4"/>
  <c r="AC16" i="4"/>
  <c r="AB16" i="4"/>
  <c r="AA16" i="4"/>
  <c r="N16" i="4"/>
  <c r="M16" i="4"/>
  <c r="M19" i="4" s="1"/>
  <c r="H16" i="4"/>
  <c r="G16" i="4"/>
  <c r="B16" i="4"/>
  <c r="B27" i="4" s="1"/>
  <c r="B38" i="4" s="1"/>
  <c r="B49" i="4" s="1"/>
  <c r="B60" i="4" s="1"/>
  <c r="B71" i="4" s="1"/>
  <c r="B82" i="4" s="1"/>
  <c r="B93" i="4" s="1"/>
  <c r="B104" i="4" s="1"/>
  <c r="B115" i="4" s="1"/>
  <c r="L8" i="4"/>
  <c r="K8" i="4"/>
  <c r="J8" i="4"/>
  <c r="I8" i="4"/>
  <c r="F8" i="4"/>
  <c r="F9" i="4" s="1"/>
  <c r="E8" i="4"/>
  <c r="E9" i="4" s="1"/>
  <c r="AF7" i="4"/>
  <c r="AE7" i="4"/>
  <c r="AD7" i="4"/>
  <c r="AC7" i="4"/>
  <c r="AB7" i="4"/>
  <c r="AA7" i="4"/>
  <c r="N7" i="4"/>
  <c r="M7" i="4"/>
  <c r="H7" i="4"/>
  <c r="G7" i="4"/>
  <c r="AF6" i="4"/>
  <c r="AE6" i="4"/>
  <c r="AD6" i="4"/>
  <c r="AC6" i="4"/>
  <c r="AB6" i="4"/>
  <c r="AA6" i="4"/>
  <c r="N6" i="4"/>
  <c r="M6" i="4"/>
  <c r="H6" i="4"/>
  <c r="G6" i="4"/>
  <c r="AF5" i="4"/>
  <c r="AE5" i="4"/>
  <c r="AD5" i="4"/>
  <c r="AC5" i="4"/>
  <c r="AB5" i="4"/>
  <c r="AA5" i="4"/>
  <c r="N5" i="4"/>
  <c r="N8" i="4" s="1"/>
  <c r="M5" i="4"/>
  <c r="M8" i="4" s="1"/>
  <c r="H5" i="4"/>
  <c r="G5" i="4"/>
  <c r="L167" i="3"/>
  <c r="K167" i="3"/>
  <c r="J167" i="3"/>
  <c r="I167" i="3"/>
  <c r="F167" i="3"/>
  <c r="F168" i="3" s="1"/>
  <c r="E167" i="3"/>
  <c r="E168" i="3" s="1"/>
  <c r="AF166" i="3"/>
  <c r="AE166" i="3"/>
  <c r="AD166" i="3"/>
  <c r="AC166" i="3"/>
  <c r="AB166" i="3"/>
  <c r="AA166" i="3"/>
  <c r="N166" i="3"/>
  <c r="M166" i="3"/>
  <c r="H166" i="3"/>
  <c r="G166" i="3"/>
  <c r="AF165" i="3"/>
  <c r="AE165" i="3"/>
  <c r="AD165" i="3"/>
  <c r="AC165" i="3"/>
  <c r="AB165" i="3"/>
  <c r="AA165" i="3"/>
  <c r="N165" i="3"/>
  <c r="M165" i="3"/>
  <c r="H165" i="3"/>
  <c r="G165" i="3"/>
  <c r="AF164" i="3"/>
  <c r="AE164" i="3"/>
  <c r="AD164" i="3"/>
  <c r="AC164" i="3"/>
  <c r="AB164" i="3"/>
  <c r="AA164" i="3"/>
  <c r="N164" i="3"/>
  <c r="M164" i="3"/>
  <c r="H164" i="3"/>
  <c r="G164" i="3"/>
  <c r="AF163" i="3"/>
  <c r="AE163" i="3"/>
  <c r="AD163" i="3"/>
  <c r="AC163" i="3"/>
  <c r="AB163" i="3"/>
  <c r="AA163" i="3"/>
  <c r="N163" i="3"/>
  <c r="M163" i="3"/>
  <c r="H163" i="3"/>
  <c r="G163" i="3"/>
  <c r="AF162" i="3"/>
  <c r="AE162" i="3"/>
  <c r="AD162" i="3"/>
  <c r="AC162" i="3"/>
  <c r="AB162" i="3"/>
  <c r="AA162" i="3"/>
  <c r="N162" i="3"/>
  <c r="M162" i="3"/>
  <c r="H162" i="3"/>
  <c r="G162" i="3"/>
  <c r="AF161" i="3"/>
  <c r="AE161" i="3"/>
  <c r="AD161" i="3"/>
  <c r="AC161" i="3"/>
  <c r="AB161" i="3"/>
  <c r="AA161" i="3"/>
  <c r="N161" i="3"/>
  <c r="M161" i="3"/>
  <c r="H161" i="3"/>
  <c r="G161" i="3"/>
  <c r="AF160" i="3"/>
  <c r="AE160" i="3"/>
  <c r="AD160" i="3"/>
  <c r="AC160" i="3"/>
  <c r="AB160" i="3"/>
  <c r="AA160" i="3"/>
  <c r="N160" i="3"/>
  <c r="M160" i="3"/>
  <c r="H160" i="3"/>
  <c r="G160" i="3"/>
  <c r="AF159" i="3"/>
  <c r="AE159" i="3"/>
  <c r="AD159" i="3"/>
  <c r="AC159" i="3"/>
  <c r="AB159" i="3"/>
  <c r="AA159" i="3"/>
  <c r="N159" i="3"/>
  <c r="M159" i="3"/>
  <c r="H159" i="3"/>
  <c r="G159" i="3"/>
  <c r="AF158" i="3"/>
  <c r="AE158" i="3"/>
  <c r="AD158" i="3"/>
  <c r="AC158" i="3"/>
  <c r="AB158" i="3"/>
  <c r="AA158" i="3"/>
  <c r="N158" i="3"/>
  <c r="M158" i="3"/>
  <c r="H158" i="3"/>
  <c r="G158" i="3"/>
  <c r="L150" i="3"/>
  <c r="K150" i="3"/>
  <c r="J150" i="3"/>
  <c r="I150" i="3"/>
  <c r="F150" i="3"/>
  <c r="F151" i="3" s="1"/>
  <c r="E150" i="3"/>
  <c r="E151" i="3" s="1"/>
  <c r="AF149" i="3"/>
  <c r="AE149" i="3"/>
  <c r="AD149" i="3"/>
  <c r="AC149" i="3"/>
  <c r="AB149" i="3"/>
  <c r="AA149" i="3"/>
  <c r="N149" i="3"/>
  <c r="M149" i="3"/>
  <c r="H149" i="3"/>
  <c r="G149" i="3"/>
  <c r="AF148" i="3"/>
  <c r="AE148" i="3"/>
  <c r="AD148" i="3"/>
  <c r="AC148" i="3"/>
  <c r="AB148" i="3"/>
  <c r="AA148" i="3"/>
  <c r="N148" i="3"/>
  <c r="M148" i="3"/>
  <c r="H148" i="3"/>
  <c r="G148" i="3"/>
  <c r="AF147" i="3"/>
  <c r="AE147" i="3"/>
  <c r="AD147" i="3"/>
  <c r="AC147" i="3"/>
  <c r="AB147" i="3"/>
  <c r="AA147" i="3"/>
  <c r="N147" i="3"/>
  <c r="M147" i="3"/>
  <c r="H147" i="3"/>
  <c r="G147" i="3"/>
  <c r="AF146" i="3"/>
  <c r="AE146" i="3"/>
  <c r="AD146" i="3"/>
  <c r="AC146" i="3"/>
  <c r="AB146" i="3"/>
  <c r="AA146" i="3"/>
  <c r="N146" i="3"/>
  <c r="M146" i="3"/>
  <c r="H146" i="3"/>
  <c r="G146" i="3"/>
  <c r="AF145" i="3"/>
  <c r="AE145" i="3"/>
  <c r="AD145" i="3"/>
  <c r="AC145" i="3"/>
  <c r="AB145" i="3"/>
  <c r="AA145" i="3"/>
  <c r="N145" i="3"/>
  <c r="M145" i="3"/>
  <c r="H145" i="3"/>
  <c r="G145" i="3"/>
  <c r="AF144" i="3"/>
  <c r="AE144" i="3"/>
  <c r="AD144" i="3"/>
  <c r="AC144" i="3"/>
  <c r="AB144" i="3"/>
  <c r="AA144" i="3"/>
  <c r="N144" i="3"/>
  <c r="M144" i="3"/>
  <c r="H144" i="3"/>
  <c r="G144" i="3"/>
  <c r="AF143" i="3"/>
  <c r="AE143" i="3"/>
  <c r="AD143" i="3"/>
  <c r="AC143" i="3"/>
  <c r="AB143" i="3"/>
  <c r="AA143" i="3"/>
  <c r="N143" i="3"/>
  <c r="M143" i="3"/>
  <c r="H143" i="3"/>
  <c r="G143" i="3"/>
  <c r="AF142" i="3"/>
  <c r="AE142" i="3"/>
  <c r="AD142" i="3"/>
  <c r="AC142" i="3"/>
  <c r="AB142" i="3"/>
  <c r="AA142" i="3"/>
  <c r="N142" i="3"/>
  <c r="M142" i="3"/>
  <c r="H142" i="3"/>
  <c r="G142" i="3"/>
  <c r="AF141" i="3"/>
  <c r="AE141" i="3"/>
  <c r="AD141" i="3"/>
  <c r="AC141" i="3"/>
  <c r="AB141" i="3"/>
  <c r="AA141" i="3"/>
  <c r="N141" i="3"/>
  <c r="M141" i="3"/>
  <c r="H141" i="3"/>
  <c r="G141" i="3"/>
  <c r="L133" i="3"/>
  <c r="K133" i="3"/>
  <c r="J133" i="3"/>
  <c r="I133" i="3"/>
  <c r="F133" i="3"/>
  <c r="F134" i="3" s="1"/>
  <c r="E133" i="3"/>
  <c r="E134" i="3" s="1"/>
  <c r="AF132" i="3"/>
  <c r="AE132" i="3"/>
  <c r="AD132" i="3"/>
  <c r="AC132" i="3"/>
  <c r="AB132" i="3"/>
  <c r="AA132" i="3"/>
  <c r="N132" i="3"/>
  <c r="M132" i="3"/>
  <c r="H132" i="3"/>
  <c r="G132" i="3"/>
  <c r="AF131" i="3"/>
  <c r="AE131" i="3"/>
  <c r="AD131" i="3"/>
  <c r="AC131" i="3"/>
  <c r="AB131" i="3"/>
  <c r="AA131" i="3"/>
  <c r="N131" i="3"/>
  <c r="M131" i="3"/>
  <c r="H131" i="3"/>
  <c r="G131" i="3"/>
  <c r="AF130" i="3"/>
  <c r="AE130" i="3"/>
  <c r="AD130" i="3"/>
  <c r="AC130" i="3"/>
  <c r="AB130" i="3"/>
  <c r="AA130" i="3"/>
  <c r="N130" i="3"/>
  <c r="M130" i="3"/>
  <c r="H130" i="3"/>
  <c r="G130" i="3"/>
  <c r="AF129" i="3"/>
  <c r="AE129" i="3"/>
  <c r="AD129" i="3"/>
  <c r="AC129" i="3"/>
  <c r="AB129" i="3"/>
  <c r="AA129" i="3"/>
  <c r="N129" i="3"/>
  <c r="M129" i="3"/>
  <c r="H129" i="3"/>
  <c r="G129" i="3"/>
  <c r="AF128" i="3"/>
  <c r="AE128" i="3"/>
  <c r="AD128" i="3"/>
  <c r="AC128" i="3"/>
  <c r="AB128" i="3"/>
  <c r="AA128" i="3"/>
  <c r="N128" i="3"/>
  <c r="M128" i="3"/>
  <c r="H128" i="3"/>
  <c r="G128" i="3"/>
  <c r="AF127" i="3"/>
  <c r="AE127" i="3"/>
  <c r="AD127" i="3"/>
  <c r="AC127" i="3"/>
  <c r="AB127" i="3"/>
  <c r="AA127" i="3"/>
  <c r="N127" i="3"/>
  <c r="M127" i="3"/>
  <c r="H127" i="3"/>
  <c r="G127" i="3"/>
  <c r="AF126" i="3"/>
  <c r="AE126" i="3"/>
  <c r="AD126" i="3"/>
  <c r="AC126" i="3"/>
  <c r="AB126" i="3"/>
  <c r="AA126" i="3"/>
  <c r="N126" i="3"/>
  <c r="M126" i="3"/>
  <c r="H126" i="3"/>
  <c r="G126" i="3"/>
  <c r="AF125" i="3"/>
  <c r="AE125" i="3"/>
  <c r="AD125" i="3"/>
  <c r="AC125" i="3"/>
  <c r="AB125" i="3"/>
  <c r="AA125" i="3"/>
  <c r="N125" i="3"/>
  <c r="M125" i="3"/>
  <c r="H125" i="3"/>
  <c r="G125" i="3"/>
  <c r="AF124" i="3"/>
  <c r="AE124" i="3"/>
  <c r="AD124" i="3"/>
  <c r="AC124" i="3"/>
  <c r="AB124" i="3"/>
  <c r="AA124" i="3"/>
  <c r="N124" i="3"/>
  <c r="N133" i="3" s="1"/>
  <c r="M124" i="3"/>
  <c r="H124" i="3"/>
  <c r="G124" i="3"/>
  <c r="L116" i="3"/>
  <c r="K116" i="3"/>
  <c r="J116" i="3"/>
  <c r="I116" i="3"/>
  <c r="F116" i="3"/>
  <c r="F117" i="3" s="1"/>
  <c r="E116" i="3"/>
  <c r="E117" i="3" s="1"/>
  <c r="AF115" i="3"/>
  <c r="AE115" i="3"/>
  <c r="AD115" i="3"/>
  <c r="AC115" i="3"/>
  <c r="AB115" i="3"/>
  <c r="AA115" i="3"/>
  <c r="N115" i="3"/>
  <c r="M115" i="3"/>
  <c r="H115" i="3"/>
  <c r="G115" i="3"/>
  <c r="AF114" i="3"/>
  <c r="AE114" i="3"/>
  <c r="AD114" i="3"/>
  <c r="AC114" i="3"/>
  <c r="AB114" i="3"/>
  <c r="AA114" i="3"/>
  <c r="N114" i="3"/>
  <c r="M114" i="3"/>
  <c r="H114" i="3"/>
  <c r="G114" i="3"/>
  <c r="AF113" i="3"/>
  <c r="AE113" i="3"/>
  <c r="AD113" i="3"/>
  <c r="AC113" i="3"/>
  <c r="AB113" i="3"/>
  <c r="AA113" i="3"/>
  <c r="N113" i="3"/>
  <c r="M113" i="3"/>
  <c r="H113" i="3"/>
  <c r="G113" i="3"/>
  <c r="AF112" i="3"/>
  <c r="AE112" i="3"/>
  <c r="AD112" i="3"/>
  <c r="AC112" i="3"/>
  <c r="AB112" i="3"/>
  <c r="AA112" i="3"/>
  <c r="N112" i="3"/>
  <c r="M112" i="3"/>
  <c r="H112" i="3"/>
  <c r="G112" i="3"/>
  <c r="AF111" i="3"/>
  <c r="AE111" i="3"/>
  <c r="AD111" i="3"/>
  <c r="AC111" i="3"/>
  <c r="AB111" i="3"/>
  <c r="AA111" i="3"/>
  <c r="N111" i="3"/>
  <c r="M111" i="3"/>
  <c r="H111" i="3"/>
  <c r="G111" i="3"/>
  <c r="AF110" i="3"/>
  <c r="AE110" i="3"/>
  <c r="AD110" i="3"/>
  <c r="AC110" i="3"/>
  <c r="AB110" i="3"/>
  <c r="AA110" i="3"/>
  <c r="N110" i="3"/>
  <c r="M110" i="3"/>
  <c r="H110" i="3"/>
  <c r="G110" i="3"/>
  <c r="AF109" i="3"/>
  <c r="AE109" i="3"/>
  <c r="AD109" i="3"/>
  <c r="AC109" i="3"/>
  <c r="AB109" i="3"/>
  <c r="AA109" i="3"/>
  <c r="N109" i="3"/>
  <c r="M109" i="3"/>
  <c r="H109" i="3"/>
  <c r="G109" i="3"/>
  <c r="AF108" i="3"/>
  <c r="AE108" i="3"/>
  <c r="AD108" i="3"/>
  <c r="AC108" i="3"/>
  <c r="AB108" i="3"/>
  <c r="AA108" i="3"/>
  <c r="N108" i="3"/>
  <c r="M108" i="3"/>
  <c r="H108" i="3"/>
  <c r="G108" i="3"/>
  <c r="AF107" i="3"/>
  <c r="AE107" i="3"/>
  <c r="AD107" i="3"/>
  <c r="AC107" i="3"/>
  <c r="AB107" i="3"/>
  <c r="AA107" i="3"/>
  <c r="N107" i="3"/>
  <c r="M107" i="3"/>
  <c r="H107" i="3"/>
  <c r="G107" i="3"/>
  <c r="L99" i="3"/>
  <c r="K99" i="3"/>
  <c r="J99" i="3"/>
  <c r="I99" i="3"/>
  <c r="F99" i="3"/>
  <c r="F100" i="3" s="1"/>
  <c r="E99" i="3"/>
  <c r="E100" i="3" s="1"/>
  <c r="AF98" i="3"/>
  <c r="AE98" i="3"/>
  <c r="AD98" i="3"/>
  <c r="AC98" i="3"/>
  <c r="AB98" i="3"/>
  <c r="AA98" i="3"/>
  <c r="N98" i="3"/>
  <c r="M98" i="3"/>
  <c r="H98" i="3"/>
  <c r="G98" i="3"/>
  <c r="AF97" i="3"/>
  <c r="AE97" i="3"/>
  <c r="AD97" i="3"/>
  <c r="AC97" i="3"/>
  <c r="AB97" i="3"/>
  <c r="AA97" i="3"/>
  <c r="N97" i="3"/>
  <c r="M97" i="3"/>
  <c r="H97" i="3"/>
  <c r="G97" i="3"/>
  <c r="AF96" i="3"/>
  <c r="AE96" i="3"/>
  <c r="AD96" i="3"/>
  <c r="AC96" i="3"/>
  <c r="AB96" i="3"/>
  <c r="AA96" i="3"/>
  <c r="N96" i="3"/>
  <c r="M96" i="3"/>
  <c r="H96" i="3"/>
  <c r="G96" i="3"/>
  <c r="AF95" i="3"/>
  <c r="AE95" i="3"/>
  <c r="AD95" i="3"/>
  <c r="AC95" i="3"/>
  <c r="AB95" i="3"/>
  <c r="AA95" i="3"/>
  <c r="N95" i="3"/>
  <c r="M95" i="3"/>
  <c r="H95" i="3"/>
  <c r="G95" i="3"/>
  <c r="AF94" i="3"/>
  <c r="AE94" i="3"/>
  <c r="AD94" i="3"/>
  <c r="AC94" i="3"/>
  <c r="AB94" i="3"/>
  <c r="AA94" i="3"/>
  <c r="N94" i="3"/>
  <c r="M94" i="3"/>
  <c r="H94" i="3"/>
  <c r="G94" i="3"/>
  <c r="AF93" i="3"/>
  <c r="AE93" i="3"/>
  <c r="AD93" i="3"/>
  <c r="AC93" i="3"/>
  <c r="AB93" i="3"/>
  <c r="AA93" i="3"/>
  <c r="N93" i="3"/>
  <c r="M93" i="3"/>
  <c r="H93" i="3"/>
  <c r="G93" i="3"/>
  <c r="AF92" i="3"/>
  <c r="AE92" i="3"/>
  <c r="AD92" i="3"/>
  <c r="AC92" i="3"/>
  <c r="AB92" i="3"/>
  <c r="AA92" i="3"/>
  <c r="N92" i="3"/>
  <c r="M92" i="3"/>
  <c r="H92" i="3"/>
  <c r="G92" i="3"/>
  <c r="AF91" i="3"/>
  <c r="AE91" i="3"/>
  <c r="AD91" i="3"/>
  <c r="AC91" i="3"/>
  <c r="AB91" i="3"/>
  <c r="AA91" i="3"/>
  <c r="N91" i="3"/>
  <c r="M91" i="3"/>
  <c r="H91" i="3"/>
  <c r="G91" i="3"/>
  <c r="AF90" i="3"/>
  <c r="AE90" i="3"/>
  <c r="AD90" i="3"/>
  <c r="AC90" i="3"/>
  <c r="AB90" i="3"/>
  <c r="AA90" i="3"/>
  <c r="N90" i="3"/>
  <c r="N99" i="3" s="1"/>
  <c r="M90" i="3"/>
  <c r="M99" i="3" s="1"/>
  <c r="H90" i="3"/>
  <c r="G90" i="3"/>
  <c r="F83" i="3"/>
  <c r="L82" i="3"/>
  <c r="K82" i="3"/>
  <c r="J82" i="3"/>
  <c r="I82" i="3"/>
  <c r="H82" i="3"/>
  <c r="F82" i="3"/>
  <c r="E82" i="3"/>
  <c r="E83" i="3" s="1"/>
  <c r="AF81" i="3"/>
  <c r="AE81" i="3"/>
  <c r="AD81" i="3"/>
  <c r="AC81" i="3"/>
  <c r="AB81" i="3"/>
  <c r="AA81" i="3"/>
  <c r="N81" i="3"/>
  <c r="M81" i="3"/>
  <c r="H81" i="3"/>
  <c r="G81" i="3"/>
  <c r="AF80" i="3"/>
  <c r="AE80" i="3"/>
  <c r="AD80" i="3"/>
  <c r="AC80" i="3"/>
  <c r="AB80" i="3"/>
  <c r="AA80" i="3"/>
  <c r="N80" i="3"/>
  <c r="M80" i="3"/>
  <c r="H80" i="3"/>
  <c r="G80" i="3"/>
  <c r="AF79" i="3"/>
  <c r="AE79" i="3"/>
  <c r="AD79" i="3"/>
  <c r="AC79" i="3"/>
  <c r="AB79" i="3"/>
  <c r="AA79" i="3"/>
  <c r="N79" i="3"/>
  <c r="M79" i="3"/>
  <c r="H79" i="3"/>
  <c r="G79" i="3"/>
  <c r="AF78" i="3"/>
  <c r="AE78" i="3"/>
  <c r="AD78" i="3"/>
  <c r="AC78" i="3"/>
  <c r="AB78" i="3"/>
  <c r="AA78" i="3"/>
  <c r="N78" i="3"/>
  <c r="M78" i="3"/>
  <c r="H78" i="3"/>
  <c r="G78" i="3"/>
  <c r="AF77" i="3"/>
  <c r="AE77" i="3"/>
  <c r="AD77" i="3"/>
  <c r="AC77" i="3"/>
  <c r="AB77" i="3"/>
  <c r="AA77" i="3"/>
  <c r="N77" i="3"/>
  <c r="M77" i="3"/>
  <c r="H77" i="3"/>
  <c r="G77" i="3"/>
  <c r="AF76" i="3"/>
  <c r="AE76" i="3"/>
  <c r="AD76" i="3"/>
  <c r="AC76" i="3"/>
  <c r="AB76" i="3"/>
  <c r="AA76" i="3"/>
  <c r="N76" i="3"/>
  <c r="M76" i="3"/>
  <c r="H76" i="3"/>
  <c r="G76" i="3"/>
  <c r="AF75" i="3"/>
  <c r="AE75" i="3"/>
  <c r="AD75" i="3"/>
  <c r="AC75" i="3"/>
  <c r="AB75" i="3"/>
  <c r="AA75" i="3"/>
  <c r="N75" i="3"/>
  <c r="M75" i="3"/>
  <c r="H75" i="3"/>
  <c r="G75" i="3"/>
  <c r="AF74" i="3"/>
  <c r="AE74" i="3"/>
  <c r="AD74" i="3"/>
  <c r="AC74" i="3"/>
  <c r="AB74" i="3"/>
  <c r="AA74" i="3"/>
  <c r="N74" i="3"/>
  <c r="M74" i="3"/>
  <c r="H74" i="3"/>
  <c r="G74" i="3"/>
  <c r="AF73" i="3"/>
  <c r="AE73" i="3"/>
  <c r="AD73" i="3"/>
  <c r="AC73" i="3"/>
  <c r="AB73" i="3"/>
  <c r="AA73" i="3"/>
  <c r="N73" i="3"/>
  <c r="N82" i="3" s="1"/>
  <c r="M73" i="3"/>
  <c r="M82" i="3" s="1"/>
  <c r="H73" i="3"/>
  <c r="G73" i="3"/>
  <c r="F66" i="3"/>
  <c r="E66" i="3"/>
  <c r="L65" i="3"/>
  <c r="K65" i="3"/>
  <c r="J65" i="3"/>
  <c r="I65" i="3"/>
  <c r="H65" i="3"/>
  <c r="G65" i="3"/>
  <c r="F65" i="3"/>
  <c r="E65" i="3"/>
  <c r="AF64" i="3"/>
  <c r="AE64" i="3"/>
  <c r="AD64" i="3"/>
  <c r="AC64" i="3"/>
  <c r="AB64" i="3"/>
  <c r="AA64" i="3"/>
  <c r="N64" i="3"/>
  <c r="M64" i="3"/>
  <c r="H64" i="3"/>
  <c r="G64" i="3"/>
  <c r="AF63" i="3"/>
  <c r="AE63" i="3"/>
  <c r="AD63" i="3"/>
  <c r="AC63" i="3"/>
  <c r="AB63" i="3"/>
  <c r="AA63" i="3"/>
  <c r="N63" i="3"/>
  <c r="M63" i="3"/>
  <c r="H63" i="3"/>
  <c r="G63" i="3"/>
  <c r="AF62" i="3"/>
  <c r="AE62" i="3"/>
  <c r="AD62" i="3"/>
  <c r="AC62" i="3"/>
  <c r="AB62" i="3"/>
  <c r="AA62" i="3"/>
  <c r="N62" i="3"/>
  <c r="M62" i="3"/>
  <c r="H62" i="3"/>
  <c r="G62" i="3"/>
  <c r="AF61" i="3"/>
  <c r="AE61" i="3"/>
  <c r="AD61" i="3"/>
  <c r="AC61" i="3"/>
  <c r="AB61" i="3"/>
  <c r="AA61" i="3"/>
  <c r="N61" i="3"/>
  <c r="M61" i="3"/>
  <c r="H61" i="3"/>
  <c r="G61" i="3"/>
  <c r="AF60" i="3"/>
  <c r="AE60" i="3"/>
  <c r="AD60" i="3"/>
  <c r="AC60" i="3"/>
  <c r="AB60" i="3"/>
  <c r="AA60" i="3"/>
  <c r="N60" i="3"/>
  <c r="M60" i="3"/>
  <c r="H60" i="3"/>
  <c r="G60" i="3"/>
  <c r="AF59" i="3"/>
  <c r="AE59" i="3"/>
  <c r="AD59" i="3"/>
  <c r="AC59" i="3"/>
  <c r="AB59" i="3"/>
  <c r="AA59" i="3"/>
  <c r="N59" i="3"/>
  <c r="M59" i="3"/>
  <c r="H59" i="3"/>
  <c r="G59" i="3"/>
  <c r="AF58" i="3"/>
  <c r="AE58" i="3"/>
  <c r="AD58" i="3"/>
  <c r="AC58" i="3"/>
  <c r="AB58" i="3"/>
  <c r="AA58" i="3"/>
  <c r="N58" i="3"/>
  <c r="M58" i="3"/>
  <c r="H58" i="3"/>
  <c r="G58" i="3"/>
  <c r="AF57" i="3"/>
  <c r="AE57" i="3"/>
  <c r="AD57" i="3"/>
  <c r="AC57" i="3"/>
  <c r="AB57" i="3"/>
  <c r="AA57" i="3"/>
  <c r="N57" i="3"/>
  <c r="M57" i="3"/>
  <c r="H57" i="3"/>
  <c r="G57" i="3"/>
  <c r="AF56" i="3"/>
  <c r="AE56" i="3"/>
  <c r="AD56" i="3"/>
  <c r="AC56" i="3"/>
  <c r="AB56" i="3"/>
  <c r="AA56" i="3"/>
  <c r="N56" i="3"/>
  <c r="N65" i="3" s="1"/>
  <c r="M56" i="3"/>
  <c r="M65" i="3" s="1"/>
  <c r="H56" i="3"/>
  <c r="G56" i="3"/>
  <c r="E49" i="3"/>
  <c r="L48" i="3"/>
  <c r="K48" i="3"/>
  <c r="J48" i="3"/>
  <c r="I48" i="3"/>
  <c r="G48" i="3"/>
  <c r="F48" i="3"/>
  <c r="F49" i="3" s="1"/>
  <c r="E48" i="3"/>
  <c r="AF47" i="3"/>
  <c r="AE47" i="3"/>
  <c r="AD47" i="3"/>
  <c r="AC47" i="3"/>
  <c r="AB47" i="3"/>
  <c r="AA47" i="3"/>
  <c r="N47" i="3"/>
  <c r="M47" i="3"/>
  <c r="H47" i="3"/>
  <c r="G47" i="3"/>
  <c r="AF46" i="3"/>
  <c r="AE46" i="3"/>
  <c r="AD46" i="3"/>
  <c r="AC46" i="3"/>
  <c r="AB46" i="3"/>
  <c r="AA46" i="3"/>
  <c r="N46" i="3"/>
  <c r="M46" i="3"/>
  <c r="H46" i="3"/>
  <c r="G46" i="3"/>
  <c r="AF45" i="3"/>
  <c r="AE45" i="3"/>
  <c r="AD45" i="3"/>
  <c r="AC45" i="3"/>
  <c r="AB45" i="3"/>
  <c r="AA45" i="3"/>
  <c r="N45" i="3"/>
  <c r="M45" i="3"/>
  <c r="H45" i="3"/>
  <c r="G45" i="3"/>
  <c r="AF44" i="3"/>
  <c r="AE44" i="3"/>
  <c r="AD44" i="3"/>
  <c r="AC44" i="3"/>
  <c r="AB44" i="3"/>
  <c r="AA44" i="3"/>
  <c r="N44" i="3"/>
  <c r="M44" i="3"/>
  <c r="H44" i="3"/>
  <c r="G44" i="3"/>
  <c r="AF43" i="3"/>
  <c r="AE43" i="3"/>
  <c r="AD43" i="3"/>
  <c r="AC43" i="3"/>
  <c r="AB43" i="3"/>
  <c r="AA43" i="3"/>
  <c r="N43" i="3"/>
  <c r="M43" i="3"/>
  <c r="H43" i="3"/>
  <c r="G43" i="3"/>
  <c r="AF42" i="3"/>
  <c r="AE42" i="3"/>
  <c r="AD42" i="3"/>
  <c r="AC42" i="3"/>
  <c r="AB42" i="3"/>
  <c r="AA42" i="3"/>
  <c r="N42" i="3"/>
  <c r="M42" i="3"/>
  <c r="H42" i="3"/>
  <c r="G42" i="3"/>
  <c r="B42" i="3"/>
  <c r="B59" i="3" s="1"/>
  <c r="B76" i="3" s="1"/>
  <c r="B93" i="3" s="1"/>
  <c r="B110" i="3" s="1"/>
  <c r="B127" i="3" s="1"/>
  <c r="B144" i="3" s="1"/>
  <c r="B161" i="3" s="1"/>
  <c r="B178" i="3" s="1"/>
  <c r="B195" i="3" s="1"/>
  <c r="B212" i="3" s="1"/>
  <c r="AF41" i="3"/>
  <c r="AE41" i="3"/>
  <c r="AD41" i="3"/>
  <c r="AC41" i="3"/>
  <c r="AB41" i="3"/>
  <c r="AA41" i="3"/>
  <c r="N41" i="3"/>
  <c r="M41" i="3"/>
  <c r="H41" i="3"/>
  <c r="G41" i="3"/>
  <c r="AF40" i="3"/>
  <c r="AE40" i="3"/>
  <c r="AD40" i="3"/>
  <c r="AC40" i="3"/>
  <c r="AB40" i="3"/>
  <c r="AA40" i="3"/>
  <c r="N40" i="3"/>
  <c r="M40" i="3"/>
  <c r="H40" i="3"/>
  <c r="G40" i="3"/>
  <c r="AF39" i="3"/>
  <c r="AE39" i="3"/>
  <c r="AD39" i="3"/>
  <c r="AC39" i="3"/>
  <c r="AB39" i="3"/>
  <c r="AA39" i="3"/>
  <c r="N39" i="3"/>
  <c r="N48" i="3" s="1"/>
  <c r="M39" i="3"/>
  <c r="M48" i="3" s="1"/>
  <c r="H39" i="3"/>
  <c r="G39" i="3"/>
  <c r="L31" i="3"/>
  <c r="K31" i="3"/>
  <c r="J31" i="3"/>
  <c r="I31" i="3"/>
  <c r="F31" i="3"/>
  <c r="F32" i="3" s="1"/>
  <c r="E31" i="3"/>
  <c r="E32" i="3" s="1"/>
  <c r="AF30" i="3"/>
  <c r="AE30" i="3"/>
  <c r="AD30" i="3"/>
  <c r="AC30" i="3"/>
  <c r="AB30" i="3"/>
  <c r="AA30" i="3"/>
  <c r="N30" i="3"/>
  <c r="M30" i="3"/>
  <c r="H30" i="3"/>
  <c r="G30" i="3"/>
  <c r="AF29" i="3"/>
  <c r="AE29" i="3"/>
  <c r="AD29" i="3"/>
  <c r="AC29" i="3"/>
  <c r="AB29" i="3"/>
  <c r="AA29" i="3"/>
  <c r="N29" i="3"/>
  <c r="M29" i="3"/>
  <c r="H29" i="3"/>
  <c r="G29" i="3"/>
  <c r="AF28" i="3"/>
  <c r="AE28" i="3"/>
  <c r="AD28" i="3"/>
  <c r="AC28" i="3"/>
  <c r="AB28" i="3"/>
  <c r="AA28" i="3"/>
  <c r="N28" i="3"/>
  <c r="M28" i="3"/>
  <c r="H28" i="3"/>
  <c r="G28" i="3"/>
  <c r="AF27" i="3"/>
  <c r="AE27" i="3"/>
  <c r="AD27" i="3"/>
  <c r="AC27" i="3"/>
  <c r="AB27" i="3"/>
  <c r="AA27" i="3"/>
  <c r="N27" i="3"/>
  <c r="M27" i="3"/>
  <c r="H27" i="3"/>
  <c r="G27" i="3"/>
  <c r="AF26" i="3"/>
  <c r="AE26" i="3"/>
  <c r="AD26" i="3"/>
  <c r="AC26" i="3"/>
  <c r="AB26" i="3"/>
  <c r="AA26" i="3"/>
  <c r="N26" i="3"/>
  <c r="M26" i="3"/>
  <c r="H26" i="3"/>
  <c r="G26" i="3"/>
  <c r="B26" i="3"/>
  <c r="B43" i="3" s="1"/>
  <c r="B60" i="3" s="1"/>
  <c r="B77" i="3" s="1"/>
  <c r="B94" i="3" s="1"/>
  <c r="B111" i="3" s="1"/>
  <c r="B128" i="3" s="1"/>
  <c r="B145" i="3" s="1"/>
  <c r="B162" i="3" s="1"/>
  <c r="B179" i="3" s="1"/>
  <c r="B196" i="3" s="1"/>
  <c r="B213" i="3" s="1"/>
  <c r="AF25" i="3"/>
  <c r="AE25" i="3"/>
  <c r="AD25" i="3"/>
  <c r="AC25" i="3"/>
  <c r="AB25" i="3"/>
  <c r="AA25" i="3"/>
  <c r="N25" i="3"/>
  <c r="M25" i="3"/>
  <c r="H25" i="3"/>
  <c r="G25" i="3"/>
  <c r="B25" i="3"/>
  <c r="AF24" i="3"/>
  <c r="AE24" i="3"/>
  <c r="AD24" i="3"/>
  <c r="AC24" i="3"/>
  <c r="AB24" i="3"/>
  <c r="AA24" i="3"/>
  <c r="N24" i="3"/>
  <c r="M24" i="3"/>
  <c r="H24" i="3"/>
  <c r="G24" i="3"/>
  <c r="B24" i="3"/>
  <c r="B41" i="3" s="1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AF23" i="3"/>
  <c r="AE23" i="3"/>
  <c r="AD23" i="3"/>
  <c r="AC23" i="3"/>
  <c r="AB23" i="3"/>
  <c r="AA23" i="3"/>
  <c r="N23" i="3"/>
  <c r="M23" i="3"/>
  <c r="H23" i="3"/>
  <c r="G23" i="3"/>
  <c r="B23" i="3"/>
  <c r="B40" i="3" s="1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AF22" i="3"/>
  <c r="AE22" i="3"/>
  <c r="AD22" i="3"/>
  <c r="AC22" i="3"/>
  <c r="AB22" i="3"/>
  <c r="AA22" i="3"/>
  <c r="N22" i="3"/>
  <c r="N31" i="3" s="1"/>
  <c r="M22" i="3"/>
  <c r="M31" i="3" s="1"/>
  <c r="H22" i="3"/>
  <c r="G22" i="3"/>
  <c r="B22" i="3"/>
  <c r="B39" i="3" s="1"/>
  <c r="B56" i="3" s="1"/>
  <c r="B73" i="3" s="1"/>
  <c r="B90" i="3" s="1"/>
  <c r="B107" i="3" s="1"/>
  <c r="B124" i="3" s="1"/>
  <c r="B141" i="3" s="1"/>
  <c r="B158" i="3" s="1"/>
  <c r="B175" i="3" s="1"/>
  <c r="B192" i="3" s="1"/>
  <c r="B209" i="3" s="1"/>
  <c r="F15" i="3"/>
  <c r="L14" i="3"/>
  <c r="K14" i="3"/>
  <c r="J14" i="3"/>
  <c r="I14" i="3"/>
  <c r="H14" i="3"/>
  <c r="F14" i="3"/>
  <c r="E14" i="3"/>
  <c r="E15" i="3" s="1"/>
  <c r="AF13" i="3"/>
  <c r="AE13" i="3"/>
  <c r="AD13" i="3"/>
  <c r="AC13" i="3"/>
  <c r="AB13" i="3"/>
  <c r="AA13" i="3"/>
  <c r="N13" i="3"/>
  <c r="M13" i="3"/>
  <c r="H13" i="3"/>
  <c r="G13" i="3"/>
  <c r="AF12" i="3"/>
  <c r="AE12" i="3"/>
  <c r="AD12" i="3"/>
  <c r="AC12" i="3"/>
  <c r="AB12" i="3"/>
  <c r="AA12" i="3"/>
  <c r="N12" i="3"/>
  <c r="M12" i="3"/>
  <c r="H12" i="3"/>
  <c r="G12" i="3"/>
  <c r="AF11" i="3"/>
  <c r="AE11" i="3"/>
  <c r="AD11" i="3"/>
  <c r="AC11" i="3"/>
  <c r="AB11" i="3"/>
  <c r="AA11" i="3"/>
  <c r="N11" i="3"/>
  <c r="M11" i="3"/>
  <c r="H11" i="3"/>
  <c r="G11" i="3"/>
  <c r="AF10" i="3"/>
  <c r="AE10" i="3"/>
  <c r="AD10" i="3"/>
  <c r="AC10" i="3"/>
  <c r="AB10" i="3"/>
  <c r="AA10" i="3"/>
  <c r="N10" i="3"/>
  <c r="M10" i="3"/>
  <c r="H10" i="3"/>
  <c r="G10" i="3"/>
  <c r="AF9" i="3"/>
  <c r="AE9" i="3"/>
  <c r="AD9" i="3"/>
  <c r="AC9" i="3"/>
  <c r="AB9" i="3"/>
  <c r="AA9" i="3"/>
  <c r="N9" i="3"/>
  <c r="M9" i="3"/>
  <c r="H9" i="3"/>
  <c r="G9" i="3"/>
  <c r="AF8" i="3"/>
  <c r="AE8" i="3"/>
  <c r="AD8" i="3"/>
  <c r="AC8" i="3"/>
  <c r="AB8" i="3"/>
  <c r="AA8" i="3"/>
  <c r="N8" i="3"/>
  <c r="M8" i="3"/>
  <c r="H8" i="3"/>
  <c r="G8" i="3"/>
  <c r="AF7" i="3"/>
  <c r="AE7" i="3"/>
  <c r="AD7" i="3"/>
  <c r="AC7" i="3"/>
  <c r="AB7" i="3"/>
  <c r="AA7" i="3"/>
  <c r="N7" i="3"/>
  <c r="M7" i="3"/>
  <c r="H7" i="3"/>
  <c r="G7" i="3"/>
  <c r="AF6" i="3"/>
  <c r="AE6" i="3"/>
  <c r="AD6" i="3"/>
  <c r="AC6" i="3"/>
  <c r="AB6" i="3"/>
  <c r="AA6" i="3"/>
  <c r="N6" i="3"/>
  <c r="M6" i="3"/>
  <c r="H6" i="3"/>
  <c r="G6" i="3"/>
  <c r="AF5" i="3"/>
  <c r="AE5" i="3"/>
  <c r="AD5" i="3"/>
  <c r="AC5" i="3"/>
  <c r="AB5" i="3"/>
  <c r="AA5" i="3"/>
  <c r="N5" i="3"/>
  <c r="N14" i="3" s="1"/>
  <c r="M5" i="3"/>
  <c r="M14" i="3" s="1"/>
  <c r="H5" i="3"/>
  <c r="G5" i="3"/>
  <c r="N117" i="2"/>
  <c r="M117" i="2"/>
  <c r="L117" i="2"/>
  <c r="K117" i="2"/>
  <c r="J117" i="2"/>
  <c r="I117" i="2"/>
  <c r="F117" i="2"/>
  <c r="H117" i="2" s="1"/>
  <c r="E117" i="2"/>
  <c r="E118" i="2" s="1"/>
  <c r="AF116" i="2"/>
  <c r="AE116" i="2"/>
  <c r="AD116" i="2"/>
  <c r="AC116" i="2"/>
  <c r="AB116" i="2"/>
  <c r="AA116" i="2"/>
  <c r="N116" i="2"/>
  <c r="M116" i="2"/>
  <c r="H116" i="2"/>
  <c r="G116" i="2"/>
  <c r="AF115" i="2"/>
  <c r="AE115" i="2"/>
  <c r="AD115" i="2"/>
  <c r="AC115" i="2"/>
  <c r="AB115" i="2"/>
  <c r="AA115" i="2"/>
  <c r="N115" i="2"/>
  <c r="M115" i="2"/>
  <c r="H115" i="2"/>
  <c r="G115" i="2"/>
  <c r="AF114" i="2"/>
  <c r="AE114" i="2"/>
  <c r="AD114" i="2"/>
  <c r="AC114" i="2"/>
  <c r="AB114" i="2"/>
  <c r="AA114" i="2"/>
  <c r="N114" i="2"/>
  <c r="M114" i="2"/>
  <c r="H114" i="2"/>
  <c r="G114" i="2"/>
  <c r="AF113" i="2"/>
  <c r="AE113" i="2"/>
  <c r="AD113" i="2"/>
  <c r="AC113" i="2"/>
  <c r="AB113" i="2"/>
  <c r="AA113" i="2"/>
  <c r="N113" i="2"/>
  <c r="M113" i="2"/>
  <c r="H113" i="2"/>
  <c r="G113" i="2"/>
  <c r="L105" i="2"/>
  <c r="K105" i="2"/>
  <c r="J105" i="2"/>
  <c r="I105" i="2"/>
  <c r="F105" i="2"/>
  <c r="H105" i="2" s="1"/>
  <c r="E105" i="2"/>
  <c r="E106" i="2" s="1"/>
  <c r="AF104" i="2"/>
  <c r="AE104" i="2"/>
  <c r="AD104" i="2"/>
  <c r="AC104" i="2"/>
  <c r="AB104" i="2"/>
  <c r="AA104" i="2"/>
  <c r="N104" i="2"/>
  <c r="M104" i="2"/>
  <c r="H104" i="2"/>
  <c r="G104" i="2"/>
  <c r="AF103" i="2"/>
  <c r="AE103" i="2"/>
  <c r="AD103" i="2"/>
  <c r="AC103" i="2"/>
  <c r="AB103" i="2"/>
  <c r="AA103" i="2"/>
  <c r="N103" i="2"/>
  <c r="M103" i="2"/>
  <c r="H103" i="2"/>
  <c r="G103" i="2"/>
  <c r="AF102" i="2"/>
  <c r="AE102" i="2"/>
  <c r="AD102" i="2"/>
  <c r="AC102" i="2"/>
  <c r="AB102" i="2"/>
  <c r="AA102" i="2"/>
  <c r="N102" i="2"/>
  <c r="M102" i="2"/>
  <c r="H102" i="2"/>
  <c r="G102" i="2"/>
  <c r="AF101" i="2"/>
  <c r="AE101" i="2"/>
  <c r="AD101" i="2"/>
  <c r="AC101" i="2"/>
  <c r="AB101" i="2"/>
  <c r="AA101" i="2"/>
  <c r="N101" i="2"/>
  <c r="N105" i="2" s="1"/>
  <c r="M101" i="2"/>
  <c r="M105" i="2" s="1"/>
  <c r="H101" i="2"/>
  <c r="G101" i="2"/>
  <c r="L93" i="2"/>
  <c r="K93" i="2"/>
  <c r="J93" i="2"/>
  <c r="I93" i="2"/>
  <c r="F93" i="2"/>
  <c r="H93" i="2" s="1"/>
  <c r="E93" i="2"/>
  <c r="E94" i="2" s="1"/>
  <c r="AF92" i="2"/>
  <c r="AE92" i="2"/>
  <c r="AD92" i="2"/>
  <c r="AC92" i="2"/>
  <c r="AB92" i="2"/>
  <c r="AA92" i="2"/>
  <c r="N92" i="2"/>
  <c r="M92" i="2"/>
  <c r="H92" i="2"/>
  <c r="G92" i="2"/>
  <c r="AF91" i="2"/>
  <c r="AE91" i="2"/>
  <c r="AD91" i="2"/>
  <c r="AC91" i="2"/>
  <c r="AB91" i="2"/>
  <c r="AA91" i="2"/>
  <c r="N91" i="2"/>
  <c r="M91" i="2"/>
  <c r="H91" i="2"/>
  <c r="G91" i="2"/>
  <c r="AF90" i="2"/>
  <c r="AE90" i="2"/>
  <c r="AD90" i="2"/>
  <c r="AC90" i="2"/>
  <c r="AB90" i="2"/>
  <c r="AA90" i="2"/>
  <c r="N90" i="2"/>
  <c r="M90" i="2"/>
  <c r="H90" i="2"/>
  <c r="G90" i="2"/>
  <c r="AF89" i="2"/>
  <c r="AE89" i="2"/>
  <c r="AD89" i="2"/>
  <c r="AC89" i="2"/>
  <c r="AB89" i="2"/>
  <c r="AA89" i="2"/>
  <c r="N89" i="2"/>
  <c r="N93" i="2" s="1"/>
  <c r="M89" i="2"/>
  <c r="M93" i="2" s="1"/>
  <c r="H89" i="2"/>
  <c r="G89" i="2"/>
  <c r="B89" i="2"/>
  <c r="B101" i="2" s="1"/>
  <c r="B113" i="2" s="1"/>
  <c r="B125" i="2" s="1"/>
  <c r="B137" i="2" s="1"/>
  <c r="E82" i="2"/>
  <c r="L81" i="2"/>
  <c r="K81" i="2"/>
  <c r="J81" i="2"/>
  <c r="I81" i="2"/>
  <c r="G81" i="2"/>
  <c r="F81" i="2"/>
  <c r="F82" i="2" s="1"/>
  <c r="E81" i="2"/>
  <c r="AF80" i="2"/>
  <c r="AE80" i="2"/>
  <c r="AD80" i="2"/>
  <c r="AC80" i="2"/>
  <c r="AB80" i="2"/>
  <c r="AA80" i="2"/>
  <c r="N80" i="2"/>
  <c r="M80" i="2"/>
  <c r="H80" i="2"/>
  <c r="G80" i="2"/>
  <c r="AF79" i="2"/>
  <c r="AE79" i="2"/>
  <c r="AD79" i="2"/>
  <c r="AC79" i="2"/>
  <c r="AB79" i="2"/>
  <c r="AA79" i="2"/>
  <c r="N79" i="2"/>
  <c r="M79" i="2"/>
  <c r="H79" i="2"/>
  <c r="G79" i="2"/>
  <c r="AF78" i="2"/>
  <c r="AE78" i="2"/>
  <c r="AD78" i="2"/>
  <c r="AC78" i="2"/>
  <c r="AB78" i="2"/>
  <c r="AA78" i="2"/>
  <c r="N78" i="2"/>
  <c r="N81" i="2" s="1"/>
  <c r="M78" i="2"/>
  <c r="H78" i="2"/>
  <c r="G78" i="2"/>
  <c r="AF77" i="2"/>
  <c r="AE77" i="2"/>
  <c r="AD77" i="2"/>
  <c r="AC77" i="2"/>
  <c r="AB77" i="2"/>
  <c r="AA77" i="2"/>
  <c r="N77" i="2"/>
  <c r="M77" i="2"/>
  <c r="M81" i="2" s="1"/>
  <c r="H77" i="2"/>
  <c r="G77" i="2"/>
  <c r="B77" i="2"/>
  <c r="F70" i="2"/>
  <c r="E70" i="2"/>
  <c r="N69" i="2"/>
  <c r="M69" i="2"/>
  <c r="L69" i="2"/>
  <c r="K69" i="2"/>
  <c r="J69" i="2"/>
  <c r="I69" i="2"/>
  <c r="H69" i="2"/>
  <c r="G69" i="2"/>
  <c r="F69" i="2"/>
  <c r="E69" i="2"/>
  <c r="AF68" i="2"/>
  <c r="AE68" i="2"/>
  <c r="AD68" i="2"/>
  <c r="AC68" i="2"/>
  <c r="AB68" i="2"/>
  <c r="AA68" i="2"/>
  <c r="N68" i="2"/>
  <c r="M68" i="2"/>
  <c r="H68" i="2"/>
  <c r="G68" i="2"/>
  <c r="AF67" i="2"/>
  <c r="AE67" i="2"/>
  <c r="AD67" i="2"/>
  <c r="AC67" i="2"/>
  <c r="AB67" i="2"/>
  <c r="AA67" i="2"/>
  <c r="N67" i="2"/>
  <c r="M67" i="2"/>
  <c r="H67" i="2"/>
  <c r="G67" i="2"/>
  <c r="AF66" i="2"/>
  <c r="AE66" i="2"/>
  <c r="AD66" i="2"/>
  <c r="AC66" i="2"/>
  <c r="AB66" i="2"/>
  <c r="AA66" i="2"/>
  <c r="N66" i="2"/>
  <c r="M66" i="2"/>
  <c r="H66" i="2"/>
  <c r="G66" i="2"/>
  <c r="AF65" i="2"/>
  <c r="AE65" i="2"/>
  <c r="AD65" i="2"/>
  <c r="AC65" i="2"/>
  <c r="AB65" i="2"/>
  <c r="AA65" i="2"/>
  <c r="N65" i="2"/>
  <c r="M65" i="2"/>
  <c r="H65" i="2"/>
  <c r="G65" i="2"/>
  <c r="B65" i="2"/>
  <c r="F58" i="2"/>
  <c r="E58" i="2"/>
  <c r="N57" i="2"/>
  <c r="M57" i="2"/>
  <c r="L57" i="2"/>
  <c r="K57" i="2"/>
  <c r="J57" i="2"/>
  <c r="I57" i="2"/>
  <c r="H57" i="2"/>
  <c r="G57" i="2"/>
  <c r="F57" i="2"/>
  <c r="E57" i="2"/>
  <c r="AF56" i="2"/>
  <c r="AE56" i="2"/>
  <c r="AD56" i="2"/>
  <c r="AC56" i="2"/>
  <c r="AB56" i="2"/>
  <c r="AA56" i="2"/>
  <c r="N56" i="2"/>
  <c r="M56" i="2"/>
  <c r="H56" i="2"/>
  <c r="G56" i="2"/>
  <c r="AF55" i="2"/>
  <c r="AE55" i="2"/>
  <c r="AD55" i="2"/>
  <c r="AC55" i="2"/>
  <c r="AB55" i="2"/>
  <c r="AA55" i="2"/>
  <c r="N55" i="2"/>
  <c r="M55" i="2"/>
  <c r="H55" i="2"/>
  <c r="G55" i="2"/>
  <c r="AF54" i="2"/>
  <c r="AE54" i="2"/>
  <c r="AD54" i="2"/>
  <c r="AC54" i="2"/>
  <c r="AB54" i="2"/>
  <c r="AA54" i="2"/>
  <c r="N54" i="2"/>
  <c r="M54" i="2"/>
  <c r="H54" i="2"/>
  <c r="G54" i="2"/>
  <c r="AF53" i="2"/>
  <c r="AE53" i="2"/>
  <c r="AD53" i="2"/>
  <c r="AC53" i="2"/>
  <c r="AB53" i="2"/>
  <c r="AA53" i="2"/>
  <c r="N53" i="2"/>
  <c r="M53" i="2"/>
  <c r="H53" i="2"/>
  <c r="G53" i="2"/>
  <c r="F46" i="2"/>
  <c r="E46" i="2"/>
  <c r="N45" i="2"/>
  <c r="M45" i="2"/>
  <c r="L45" i="2"/>
  <c r="K45" i="2"/>
  <c r="J45" i="2"/>
  <c r="I45" i="2"/>
  <c r="H45" i="2"/>
  <c r="G45" i="2"/>
  <c r="F45" i="2"/>
  <c r="E45" i="2"/>
  <c r="AF44" i="2"/>
  <c r="AE44" i="2"/>
  <c r="AD44" i="2"/>
  <c r="AC44" i="2"/>
  <c r="AB44" i="2"/>
  <c r="AA44" i="2"/>
  <c r="N44" i="2"/>
  <c r="M44" i="2"/>
  <c r="H44" i="2"/>
  <c r="G44" i="2"/>
  <c r="AF43" i="2"/>
  <c r="AE43" i="2"/>
  <c r="AD43" i="2"/>
  <c r="AC43" i="2"/>
  <c r="AB43" i="2"/>
  <c r="AA43" i="2"/>
  <c r="N43" i="2"/>
  <c r="M43" i="2"/>
  <c r="H43" i="2"/>
  <c r="G43" i="2"/>
  <c r="AF42" i="2"/>
  <c r="AE42" i="2"/>
  <c r="AD42" i="2"/>
  <c r="AC42" i="2"/>
  <c r="AB42" i="2"/>
  <c r="AA42" i="2"/>
  <c r="N42" i="2"/>
  <c r="M42" i="2"/>
  <c r="H42" i="2"/>
  <c r="G42" i="2"/>
  <c r="AF41" i="2"/>
  <c r="AE41" i="2"/>
  <c r="AD41" i="2"/>
  <c r="AC41" i="2"/>
  <c r="AB41" i="2"/>
  <c r="AA41" i="2"/>
  <c r="N41" i="2"/>
  <c r="M41" i="2"/>
  <c r="H41" i="2"/>
  <c r="G41" i="2"/>
  <c r="F34" i="2"/>
  <c r="E34" i="2"/>
  <c r="N33" i="2"/>
  <c r="M33" i="2"/>
  <c r="L33" i="2"/>
  <c r="K33" i="2"/>
  <c r="J33" i="2"/>
  <c r="I33" i="2"/>
  <c r="H33" i="2"/>
  <c r="G33" i="2"/>
  <c r="F33" i="2"/>
  <c r="E33" i="2"/>
  <c r="AF32" i="2"/>
  <c r="AE32" i="2"/>
  <c r="AD32" i="2"/>
  <c r="AC32" i="2"/>
  <c r="AB32" i="2"/>
  <c r="AA32" i="2"/>
  <c r="N32" i="2"/>
  <c r="M32" i="2"/>
  <c r="H32" i="2"/>
  <c r="G32" i="2"/>
  <c r="AF31" i="2"/>
  <c r="AE31" i="2"/>
  <c r="AD31" i="2"/>
  <c r="AC31" i="2"/>
  <c r="AB31" i="2"/>
  <c r="AA31" i="2"/>
  <c r="N31" i="2"/>
  <c r="M31" i="2"/>
  <c r="H31" i="2"/>
  <c r="G31" i="2"/>
  <c r="AF30" i="2"/>
  <c r="AE30" i="2"/>
  <c r="AD30" i="2"/>
  <c r="AC30" i="2"/>
  <c r="AB30" i="2"/>
  <c r="AA30" i="2"/>
  <c r="N30" i="2"/>
  <c r="M30" i="2"/>
  <c r="H30" i="2"/>
  <c r="G30" i="2"/>
  <c r="AF29" i="2"/>
  <c r="AE29" i="2"/>
  <c r="AD29" i="2"/>
  <c r="AC29" i="2"/>
  <c r="AB29" i="2"/>
  <c r="AA29" i="2"/>
  <c r="N29" i="2"/>
  <c r="M29" i="2"/>
  <c r="H29" i="2"/>
  <c r="G29" i="2"/>
  <c r="F22" i="2"/>
  <c r="E22" i="2"/>
  <c r="N21" i="2"/>
  <c r="M21" i="2"/>
  <c r="L21" i="2"/>
  <c r="K21" i="2"/>
  <c r="J21" i="2"/>
  <c r="I21" i="2"/>
  <c r="H21" i="2"/>
  <c r="G21" i="2"/>
  <c r="F21" i="2"/>
  <c r="E21" i="2"/>
  <c r="AF20" i="2"/>
  <c r="AE20" i="2"/>
  <c r="AD20" i="2"/>
  <c r="AC20" i="2"/>
  <c r="AB20" i="2"/>
  <c r="AA20" i="2"/>
  <c r="N20" i="2"/>
  <c r="M20" i="2"/>
  <c r="H20" i="2"/>
  <c r="G20" i="2"/>
  <c r="AF19" i="2"/>
  <c r="AE19" i="2"/>
  <c r="AD19" i="2"/>
  <c r="AC19" i="2"/>
  <c r="AB19" i="2"/>
  <c r="AA19" i="2"/>
  <c r="N19" i="2"/>
  <c r="M19" i="2"/>
  <c r="H19" i="2"/>
  <c r="G19" i="2"/>
  <c r="AF18" i="2"/>
  <c r="AE18" i="2"/>
  <c r="AD18" i="2"/>
  <c r="AC18" i="2"/>
  <c r="AB18" i="2"/>
  <c r="AA18" i="2"/>
  <c r="N18" i="2"/>
  <c r="M18" i="2"/>
  <c r="H18" i="2"/>
  <c r="G18" i="2"/>
  <c r="AF17" i="2"/>
  <c r="AE17" i="2"/>
  <c r="AD17" i="2"/>
  <c r="AC17" i="2"/>
  <c r="AB17" i="2"/>
  <c r="AA17" i="2"/>
  <c r="N17" i="2"/>
  <c r="M17" i="2"/>
  <c r="H17" i="2"/>
  <c r="G17" i="2"/>
  <c r="F10" i="2"/>
  <c r="E10" i="2"/>
  <c r="N9" i="2"/>
  <c r="M9" i="2"/>
  <c r="L9" i="2"/>
  <c r="K9" i="2"/>
  <c r="J9" i="2"/>
  <c r="I9" i="2"/>
  <c r="H9" i="2"/>
  <c r="G9" i="2"/>
  <c r="F9" i="2"/>
  <c r="E9" i="2"/>
  <c r="AF8" i="2"/>
  <c r="AE8" i="2"/>
  <c r="AD8" i="2"/>
  <c r="AC8" i="2"/>
  <c r="AB8" i="2"/>
  <c r="AA8" i="2"/>
  <c r="N8" i="2"/>
  <c r="M8" i="2"/>
  <c r="H8" i="2"/>
  <c r="G8" i="2"/>
  <c r="AF7" i="2"/>
  <c r="AE7" i="2"/>
  <c r="AD7" i="2"/>
  <c r="AC7" i="2"/>
  <c r="AB7" i="2"/>
  <c r="AA7" i="2"/>
  <c r="N7" i="2"/>
  <c r="M7" i="2"/>
  <c r="H7" i="2"/>
  <c r="G7" i="2"/>
  <c r="AF6" i="2"/>
  <c r="AE6" i="2"/>
  <c r="AD6" i="2"/>
  <c r="AC6" i="2"/>
  <c r="AB6" i="2"/>
  <c r="AA6" i="2"/>
  <c r="N6" i="2"/>
  <c r="M6" i="2"/>
  <c r="H6" i="2"/>
  <c r="G6" i="2"/>
  <c r="AF5" i="2"/>
  <c r="AE5" i="2"/>
  <c r="AD5" i="2"/>
  <c r="AC5" i="2"/>
  <c r="AB5" i="2"/>
  <c r="AA5" i="2"/>
  <c r="N5" i="2"/>
  <c r="M5" i="2"/>
  <c r="H5" i="2"/>
  <c r="G5" i="2"/>
  <c r="N177" i="1"/>
  <c r="M177" i="1"/>
  <c r="L177" i="1"/>
  <c r="K177" i="1"/>
  <c r="J177" i="1"/>
  <c r="I177" i="1"/>
  <c r="F177" i="1"/>
  <c r="F178" i="1" s="1"/>
  <c r="E177" i="1"/>
  <c r="E178" i="1" s="1"/>
  <c r="AF176" i="1"/>
  <c r="AE176" i="1"/>
  <c r="AD176" i="1"/>
  <c r="AC176" i="1"/>
  <c r="AB176" i="1"/>
  <c r="AA176" i="1"/>
  <c r="N176" i="1"/>
  <c r="M176" i="1"/>
  <c r="H176" i="1"/>
  <c r="G176" i="1"/>
  <c r="AF175" i="1"/>
  <c r="AE175" i="1"/>
  <c r="AD175" i="1"/>
  <c r="AC175" i="1"/>
  <c r="AB175" i="1"/>
  <c r="AA175" i="1"/>
  <c r="N175" i="1"/>
  <c r="M175" i="1"/>
  <c r="H175" i="1"/>
  <c r="G175" i="1"/>
  <c r="AF174" i="1"/>
  <c r="AE174" i="1"/>
  <c r="AD174" i="1"/>
  <c r="AC174" i="1"/>
  <c r="AB174" i="1"/>
  <c r="AA174" i="1"/>
  <c r="N174" i="1"/>
  <c r="M174" i="1"/>
  <c r="H174" i="1"/>
  <c r="G174" i="1"/>
  <c r="AF173" i="1"/>
  <c r="AE173" i="1"/>
  <c r="AD173" i="1"/>
  <c r="AC173" i="1"/>
  <c r="AB173" i="1"/>
  <c r="AA173" i="1"/>
  <c r="N173" i="1"/>
  <c r="M173" i="1"/>
  <c r="H173" i="1"/>
  <c r="G173" i="1"/>
  <c r="AF172" i="1"/>
  <c r="AE172" i="1"/>
  <c r="AD172" i="1"/>
  <c r="AC172" i="1"/>
  <c r="AB172" i="1"/>
  <c r="AA172" i="1"/>
  <c r="N172" i="1"/>
  <c r="M172" i="1"/>
  <c r="H172" i="1"/>
  <c r="G172" i="1"/>
  <c r="AF171" i="1"/>
  <c r="AE171" i="1"/>
  <c r="AD171" i="1"/>
  <c r="AC171" i="1"/>
  <c r="AB171" i="1"/>
  <c r="AA171" i="1"/>
  <c r="N171" i="1"/>
  <c r="M171" i="1"/>
  <c r="H171" i="1"/>
  <c r="G171" i="1"/>
  <c r="AF170" i="1"/>
  <c r="AE170" i="1"/>
  <c r="AD170" i="1"/>
  <c r="AC170" i="1"/>
  <c r="AB170" i="1"/>
  <c r="AA170" i="1"/>
  <c r="N170" i="1"/>
  <c r="M170" i="1"/>
  <c r="H170" i="1"/>
  <c r="G170" i="1"/>
  <c r="AF169" i="1"/>
  <c r="AE169" i="1"/>
  <c r="AD169" i="1"/>
  <c r="AC169" i="1"/>
  <c r="AB169" i="1"/>
  <c r="AA169" i="1"/>
  <c r="N169" i="1"/>
  <c r="M169" i="1"/>
  <c r="H169" i="1"/>
  <c r="G169" i="1"/>
  <c r="AF168" i="1"/>
  <c r="AE168" i="1"/>
  <c r="AD168" i="1"/>
  <c r="AC168" i="1"/>
  <c r="AB168" i="1"/>
  <c r="AA168" i="1"/>
  <c r="N168" i="1"/>
  <c r="M168" i="1"/>
  <c r="H168" i="1"/>
  <c r="G168" i="1"/>
  <c r="AF167" i="1"/>
  <c r="AE167" i="1"/>
  <c r="AD167" i="1"/>
  <c r="AC167" i="1"/>
  <c r="AB167" i="1"/>
  <c r="AA167" i="1"/>
  <c r="N167" i="1"/>
  <c r="M167" i="1"/>
  <c r="H167" i="1"/>
  <c r="G167" i="1"/>
  <c r="L159" i="1"/>
  <c r="K159" i="1"/>
  <c r="J159" i="1"/>
  <c r="I159" i="1"/>
  <c r="F159" i="1"/>
  <c r="H159" i="1" s="1"/>
  <c r="E159" i="1"/>
  <c r="E160" i="1" s="1"/>
  <c r="AF158" i="1"/>
  <c r="AE158" i="1"/>
  <c r="AD158" i="1"/>
  <c r="AC158" i="1"/>
  <c r="AB158" i="1"/>
  <c r="AA158" i="1"/>
  <c r="N158" i="1"/>
  <c r="M158" i="1"/>
  <c r="H158" i="1"/>
  <c r="G158" i="1"/>
  <c r="AF157" i="1"/>
  <c r="AE157" i="1"/>
  <c r="AD157" i="1"/>
  <c r="AC157" i="1"/>
  <c r="AB157" i="1"/>
  <c r="AA157" i="1"/>
  <c r="N157" i="1"/>
  <c r="M157" i="1"/>
  <c r="H157" i="1"/>
  <c r="G157" i="1"/>
  <c r="AF156" i="1"/>
  <c r="AE156" i="1"/>
  <c r="AD156" i="1"/>
  <c r="AC156" i="1"/>
  <c r="AB156" i="1"/>
  <c r="AA156" i="1"/>
  <c r="N156" i="1"/>
  <c r="M156" i="1"/>
  <c r="H156" i="1"/>
  <c r="G156" i="1"/>
  <c r="AF155" i="1"/>
  <c r="AE155" i="1"/>
  <c r="AD155" i="1"/>
  <c r="AC155" i="1"/>
  <c r="AB155" i="1"/>
  <c r="AA155" i="1"/>
  <c r="N155" i="1"/>
  <c r="M155" i="1"/>
  <c r="H155" i="1"/>
  <c r="G155" i="1"/>
  <c r="AF154" i="1"/>
  <c r="AE154" i="1"/>
  <c r="AD154" i="1"/>
  <c r="AC154" i="1"/>
  <c r="AB154" i="1"/>
  <c r="AA154" i="1"/>
  <c r="N154" i="1"/>
  <c r="M154" i="1"/>
  <c r="H154" i="1"/>
  <c r="G154" i="1"/>
  <c r="AF153" i="1"/>
  <c r="AE153" i="1"/>
  <c r="AD153" i="1"/>
  <c r="AC153" i="1"/>
  <c r="AB153" i="1"/>
  <c r="AA153" i="1"/>
  <c r="N153" i="1"/>
  <c r="M153" i="1"/>
  <c r="H153" i="1"/>
  <c r="G153" i="1"/>
  <c r="AF152" i="1"/>
  <c r="AE152" i="1"/>
  <c r="AD152" i="1"/>
  <c r="AC152" i="1"/>
  <c r="AB152" i="1"/>
  <c r="AA152" i="1"/>
  <c r="N152" i="1"/>
  <c r="M152" i="1"/>
  <c r="H152" i="1"/>
  <c r="G152" i="1"/>
  <c r="AF151" i="1"/>
  <c r="AE151" i="1"/>
  <c r="AD151" i="1"/>
  <c r="AC151" i="1"/>
  <c r="AB151" i="1"/>
  <c r="AA151" i="1"/>
  <c r="N151" i="1"/>
  <c r="M151" i="1"/>
  <c r="H151" i="1"/>
  <c r="G151" i="1"/>
  <c r="AF150" i="1"/>
  <c r="AE150" i="1"/>
  <c r="AD150" i="1"/>
  <c r="AC150" i="1"/>
  <c r="AB150" i="1"/>
  <c r="AA150" i="1"/>
  <c r="N150" i="1"/>
  <c r="M150" i="1"/>
  <c r="H150" i="1"/>
  <c r="G150" i="1"/>
  <c r="AF149" i="1"/>
  <c r="AE149" i="1"/>
  <c r="AD149" i="1"/>
  <c r="AC149" i="1"/>
  <c r="AB149" i="1"/>
  <c r="AA149" i="1"/>
  <c r="N149" i="1"/>
  <c r="N159" i="1" s="1"/>
  <c r="M149" i="1"/>
  <c r="M159" i="1" s="1"/>
  <c r="H149" i="1"/>
  <c r="G149" i="1"/>
  <c r="L141" i="1"/>
  <c r="K141" i="1"/>
  <c r="J141" i="1"/>
  <c r="I141" i="1"/>
  <c r="F141" i="1"/>
  <c r="H141" i="1" s="1"/>
  <c r="E141" i="1"/>
  <c r="E142" i="1" s="1"/>
  <c r="AF140" i="1"/>
  <c r="AE140" i="1"/>
  <c r="AD140" i="1"/>
  <c r="AC140" i="1"/>
  <c r="AB140" i="1"/>
  <c r="AA140" i="1"/>
  <c r="N140" i="1"/>
  <c r="M140" i="1"/>
  <c r="H140" i="1"/>
  <c r="G140" i="1"/>
  <c r="AF139" i="1"/>
  <c r="AE139" i="1"/>
  <c r="AD139" i="1"/>
  <c r="AC139" i="1"/>
  <c r="AB139" i="1"/>
  <c r="AA139" i="1"/>
  <c r="N139" i="1"/>
  <c r="M139" i="1"/>
  <c r="H139" i="1"/>
  <c r="G139" i="1"/>
  <c r="AF138" i="1"/>
  <c r="AE138" i="1"/>
  <c r="AD138" i="1"/>
  <c r="AC138" i="1"/>
  <c r="AB138" i="1"/>
  <c r="AA138" i="1"/>
  <c r="N138" i="1"/>
  <c r="M138" i="1"/>
  <c r="H138" i="1"/>
  <c r="G138" i="1"/>
  <c r="AF137" i="1"/>
  <c r="AE137" i="1"/>
  <c r="AD137" i="1"/>
  <c r="AC137" i="1"/>
  <c r="AB137" i="1"/>
  <c r="AA137" i="1"/>
  <c r="N137" i="1"/>
  <c r="M137" i="1"/>
  <c r="H137" i="1"/>
  <c r="G137" i="1"/>
  <c r="AF136" i="1"/>
  <c r="AE136" i="1"/>
  <c r="AD136" i="1"/>
  <c r="AC136" i="1"/>
  <c r="AB136" i="1"/>
  <c r="AA136" i="1"/>
  <c r="N136" i="1"/>
  <c r="M136" i="1"/>
  <c r="H136" i="1"/>
  <c r="G136" i="1"/>
  <c r="AF135" i="1"/>
  <c r="AE135" i="1"/>
  <c r="AD135" i="1"/>
  <c r="AC135" i="1"/>
  <c r="AB135" i="1"/>
  <c r="AA135" i="1"/>
  <c r="N135" i="1"/>
  <c r="M135" i="1"/>
  <c r="H135" i="1"/>
  <c r="G135" i="1"/>
  <c r="AF134" i="1"/>
  <c r="AE134" i="1"/>
  <c r="AD134" i="1"/>
  <c r="AC134" i="1"/>
  <c r="AB134" i="1"/>
  <c r="AA134" i="1"/>
  <c r="N134" i="1"/>
  <c r="M134" i="1"/>
  <c r="H134" i="1"/>
  <c r="G134" i="1"/>
  <c r="B134" i="1"/>
  <c r="B152" i="1" s="1"/>
  <c r="B170" i="1" s="1"/>
  <c r="B188" i="1" s="1"/>
  <c r="B206" i="1" s="1"/>
  <c r="AF133" i="1"/>
  <c r="AE133" i="1"/>
  <c r="AD133" i="1"/>
  <c r="AC133" i="1"/>
  <c r="AB133" i="1"/>
  <c r="AA133" i="1"/>
  <c r="N133" i="1"/>
  <c r="M133" i="1"/>
  <c r="H133" i="1"/>
  <c r="G133" i="1"/>
  <c r="B133" i="1"/>
  <c r="B151" i="1" s="1"/>
  <c r="B169" i="1" s="1"/>
  <c r="B187" i="1" s="1"/>
  <c r="B205" i="1" s="1"/>
  <c r="AF132" i="1"/>
  <c r="AE132" i="1"/>
  <c r="AD132" i="1"/>
  <c r="AC132" i="1"/>
  <c r="AB132" i="1"/>
  <c r="AA132" i="1"/>
  <c r="N132" i="1"/>
  <c r="M132" i="1"/>
  <c r="H132" i="1"/>
  <c r="G132" i="1"/>
  <c r="B132" i="1"/>
  <c r="B150" i="1" s="1"/>
  <c r="B168" i="1" s="1"/>
  <c r="B186" i="1" s="1"/>
  <c r="B204" i="1" s="1"/>
  <c r="AF131" i="1"/>
  <c r="AE131" i="1"/>
  <c r="AD131" i="1"/>
  <c r="AC131" i="1"/>
  <c r="AB131" i="1"/>
  <c r="AA131" i="1"/>
  <c r="N131" i="1"/>
  <c r="N141" i="1" s="1"/>
  <c r="M131" i="1"/>
  <c r="M141" i="1" s="1"/>
  <c r="H131" i="1"/>
  <c r="G131" i="1"/>
  <c r="L123" i="1"/>
  <c r="K123" i="1"/>
  <c r="J123" i="1"/>
  <c r="I123" i="1"/>
  <c r="F123" i="1"/>
  <c r="F124" i="1" s="1"/>
  <c r="E123" i="1"/>
  <c r="E124" i="1" s="1"/>
  <c r="AF122" i="1"/>
  <c r="AE122" i="1"/>
  <c r="AD122" i="1"/>
  <c r="AC122" i="1"/>
  <c r="AB122" i="1"/>
  <c r="AA122" i="1"/>
  <c r="N122" i="1"/>
  <c r="M122" i="1"/>
  <c r="H122" i="1"/>
  <c r="G122" i="1"/>
  <c r="AF121" i="1"/>
  <c r="AE121" i="1"/>
  <c r="AD121" i="1"/>
  <c r="AC121" i="1"/>
  <c r="AB121" i="1"/>
  <c r="AA121" i="1"/>
  <c r="N121" i="1"/>
  <c r="M121" i="1"/>
  <c r="H121" i="1"/>
  <c r="G121" i="1"/>
  <c r="AF120" i="1"/>
  <c r="AE120" i="1"/>
  <c r="AD120" i="1"/>
  <c r="AC120" i="1"/>
  <c r="AB120" i="1"/>
  <c r="AA120" i="1"/>
  <c r="N120" i="1"/>
  <c r="M120" i="1"/>
  <c r="H120" i="1"/>
  <c r="G120" i="1"/>
  <c r="AF119" i="1"/>
  <c r="AE119" i="1"/>
  <c r="AD119" i="1"/>
  <c r="AC119" i="1"/>
  <c r="AB119" i="1"/>
  <c r="AA119" i="1"/>
  <c r="N119" i="1"/>
  <c r="M119" i="1"/>
  <c r="H119" i="1"/>
  <c r="G119" i="1"/>
  <c r="AF118" i="1"/>
  <c r="AE118" i="1"/>
  <c r="AD118" i="1"/>
  <c r="AC118" i="1"/>
  <c r="AB118" i="1"/>
  <c r="AA118" i="1"/>
  <c r="N118" i="1"/>
  <c r="M118" i="1"/>
  <c r="H118" i="1"/>
  <c r="G118" i="1"/>
  <c r="AF117" i="1"/>
  <c r="AE117" i="1"/>
  <c r="AD117" i="1"/>
  <c r="AC117" i="1"/>
  <c r="AB117" i="1"/>
  <c r="AA117" i="1"/>
  <c r="N117" i="1"/>
  <c r="M117" i="1"/>
  <c r="H117" i="1"/>
  <c r="G117" i="1"/>
  <c r="AF116" i="1"/>
  <c r="AE116" i="1"/>
  <c r="AD116" i="1"/>
  <c r="AC116" i="1"/>
  <c r="AB116" i="1"/>
  <c r="AA116" i="1"/>
  <c r="N116" i="1"/>
  <c r="M116" i="1"/>
  <c r="H116" i="1"/>
  <c r="G116" i="1"/>
  <c r="B116" i="1"/>
  <c r="AF115" i="1"/>
  <c r="AE115" i="1"/>
  <c r="AD115" i="1"/>
  <c r="AC115" i="1"/>
  <c r="AB115" i="1"/>
  <c r="AA115" i="1"/>
  <c r="N115" i="1"/>
  <c r="M115" i="1"/>
  <c r="H115" i="1"/>
  <c r="G115" i="1"/>
  <c r="B115" i="1"/>
  <c r="AF114" i="1"/>
  <c r="AE114" i="1"/>
  <c r="AD114" i="1"/>
  <c r="AC114" i="1"/>
  <c r="AB114" i="1"/>
  <c r="AA114" i="1"/>
  <c r="N114" i="1"/>
  <c r="M114" i="1"/>
  <c r="H114" i="1"/>
  <c r="G114" i="1"/>
  <c r="B114" i="1"/>
  <c r="AF113" i="1"/>
  <c r="AE113" i="1"/>
  <c r="AD113" i="1"/>
  <c r="AC113" i="1"/>
  <c r="AB113" i="1"/>
  <c r="AA113" i="1"/>
  <c r="N113" i="1"/>
  <c r="N123" i="1" s="1"/>
  <c r="M113" i="1"/>
  <c r="M123" i="1" s="1"/>
  <c r="H113" i="1"/>
  <c r="G113" i="1"/>
  <c r="F106" i="1"/>
  <c r="E106" i="1"/>
  <c r="N105" i="1"/>
  <c r="M105" i="1"/>
  <c r="L105" i="1"/>
  <c r="K105" i="1"/>
  <c r="J105" i="1"/>
  <c r="I105" i="1"/>
  <c r="H105" i="1"/>
  <c r="G105" i="1"/>
  <c r="F105" i="1"/>
  <c r="E105" i="1"/>
  <c r="AF104" i="1"/>
  <c r="AE104" i="1"/>
  <c r="AD104" i="1"/>
  <c r="AC104" i="1"/>
  <c r="AB104" i="1"/>
  <c r="AA104" i="1"/>
  <c r="N104" i="1"/>
  <c r="M104" i="1"/>
  <c r="H104" i="1"/>
  <c r="G104" i="1"/>
  <c r="AF103" i="1"/>
  <c r="AE103" i="1"/>
  <c r="AD103" i="1"/>
  <c r="AC103" i="1"/>
  <c r="AB103" i="1"/>
  <c r="AA103" i="1"/>
  <c r="N103" i="1"/>
  <c r="M103" i="1"/>
  <c r="H103" i="1"/>
  <c r="G103" i="1"/>
  <c r="AF102" i="1"/>
  <c r="AE102" i="1"/>
  <c r="AD102" i="1"/>
  <c r="AC102" i="1"/>
  <c r="AB102" i="1"/>
  <c r="AA102" i="1"/>
  <c r="N102" i="1"/>
  <c r="M102" i="1"/>
  <c r="H102" i="1"/>
  <c r="G102" i="1"/>
  <c r="AF101" i="1"/>
  <c r="AE101" i="1"/>
  <c r="AD101" i="1"/>
  <c r="AC101" i="1"/>
  <c r="AB101" i="1"/>
  <c r="AA101" i="1"/>
  <c r="N101" i="1"/>
  <c r="M101" i="1"/>
  <c r="H101" i="1"/>
  <c r="G101" i="1"/>
  <c r="AF100" i="1"/>
  <c r="AE100" i="1"/>
  <c r="AD100" i="1"/>
  <c r="AC100" i="1"/>
  <c r="AB100" i="1"/>
  <c r="AA100" i="1"/>
  <c r="N100" i="1"/>
  <c r="M100" i="1"/>
  <c r="H100" i="1"/>
  <c r="G100" i="1"/>
  <c r="AF99" i="1"/>
  <c r="AE99" i="1"/>
  <c r="AD99" i="1"/>
  <c r="AC99" i="1"/>
  <c r="AB99" i="1"/>
  <c r="AA99" i="1"/>
  <c r="N99" i="1"/>
  <c r="M99" i="1"/>
  <c r="H99" i="1"/>
  <c r="G99" i="1"/>
  <c r="AF98" i="1"/>
  <c r="AE98" i="1"/>
  <c r="AD98" i="1"/>
  <c r="AC98" i="1"/>
  <c r="AB98" i="1"/>
  <c r="AA98" i="1"/>
  <c r="N98" i="1"/>
  <c r="M98" i="1"/>
  <c r="H98" i="1"/>
  <c r="G98" i="1"/>
  <c r="B98" i="1"/>
  <c r="AF97" i="1"/>
  <c r="AE97" i="1"/>
  <c r="AD97" i="1"/>
  <c r="AC97" i="1"/>
  <c r="AB97" i="1"/>
  <c r="AA97" i="1"/>
  <c r="N97" i="1"/>
  <c r="M97" i="1"/>
  <c r="H97" i="1"/>
  <c r="G97" i="1"/>
  <c r="B97" i="1"/>
  <c r="AF96" i="1"/>
  <c r="AE96" i="1"/>
  <c r="AD96" i="1"/>
  <c r="AC96" i="1"/>
  <c r="AB96" i="1"/>
  <c r="AA96" i="1"/>
  <c r="N96" i="1"/>
  <c r="M96" i="1"/>
  <c r="H96" i="1"/>
  <c r="G96" i="1"/>
  <c r="B96" i="1"/>
  <c r="AF95" i="1"/>
  <c r="AE95" i="1"/>
  <c r="AD95" i="1"/>
  <c r="AC95" i="1"/>
  <c r="AB95" i="1"/>
  <c r="AA95" i="1"/>
  <c r="N95" i="1"/>
  <c r="M95" i="1"/>
  <c r="H95" i="1"/>
  <c r="G95" i="1"/>
  <c r="F88" i="1"/>
  <c r="E88" i="1"/>
  <c r="N87" i="1"/>
  <c r="M87" i="1"/>
  <c r="L87" i="1"/>
  <c r="K87" i="1"/>
  <c r="J87" i="1"/>
  <c r="I87" i="1"/>
  <c r="H87" i="1"/>
  <c r="G87" i="1"/>
  <c r="F87" i="1"/>
  <c r="E87" i="1"/>
  <c r="AF86" i="1"/>
  <c r="AE86" i="1"/>
  <c r="AD86" i="1"/>
  <c r="AC86" i="1"/>
  <c r="AB86" i="1"/>
  <c r="AA86" i="1"/>
  <c r="N86" i="1"/>
  <c r="M86" i="1"/>
  <c r="H86" i="1"/>
  <c r="G86" i="1"/>
  <c r="AF85" i="1"/>
  <c r="AE85" i="1"/>
  <c r="AD85" i="1"/>
  <c r="AC85" i="1"/>
  <c r="AB85" i="1"/>
  <c r="AA85" i="1"/>
  <c r="N85" i="1"/>
  <c r="M85" i="1"/>
  <c r="H85" i="1"/>
  <c r="G85" i="1"/>
  <c r="AF84" i="1"/>
  <c r="AE84" i="1"/>
  <c r="AD84" i="1"/>
  <c r="AC84" i="1"/>
  <c r="AB84" i="1"/>
  <c r="AA84" i="1"/>
  <c r="N84" i="1"/>
  <c r="M84" i="1"/>
  <c r="H84" i="1"/>
  <c r="G84" i="1"/>
  <c r="AF83" i="1"/>
  <c r="AE83" i="1"/>
  <c r="AD83" i="1"/>
  <c r="AC83" i="1"/>
  <c r="AB83" i="1"/>
  <c r="AA83" i="1"/>
  <c r="N83" i="1"/>
  <c r="M83" i="1"/>
  <c r="H83" i="1"/>
  <c r="G83" i="1"/>
  <c r="AF82" i="1"/>
  <c r="AE82" i="1"/>
  <c r="AD82" i="1"/>
  <c r="AC82" i="1"/>
  <c r="AB82" i="1"/>
  <c r="AA82" i="1"/>
  <c r="N82" i="1"/>
  <c r="M82" i="1"/>
  <c r="H82" i="1"/>
  <c r="G82" i="1"/>
  <c r="AF81" i="1"/>
  <c r="AE81" i="1"/>
  <c r="AD81" i="1"/>
  <c r="AC81" i="1"/>
  <c r="AB81" i="1"/>
  <c r="AA81" i="1"/>
  <c r="N81" i="1"/>
  <c r="M81" i="1"/>
  <c r="H81" i="1"/>
  <c r="G81" i="1"/>
  <c r="AF80" i="1"/>
  <c r="AE80" i="1"/>
  <c r="AD80" i="1"/>
  <c r="AC80" i="1"/>
  <c r="AB80" i="1"/>
  <c r="AA80" i="1"/>
  <c r="N80" i="1"/>
  <c r="M80" i="1"/>
  <c r="H80" i="1"/>
  <c r="G80" i="1"/>
  <c r="AF79" i="1"/>
  <c r="AE79" i="1"/>
  <c r="AD79" i="1"/>
  <c r="AC79" i="1"/>
  <c r="AB79" i="1"/>
  <c r="AA79" i="1"/>
  <c r="N79" i="1"/>
  <c r="M79" i="1"/>
  <c r="H79" i="1"/>
  <c r="G79" i="1"/>
  <c r="B79" i="1"/>
  <c r="AF78" i="1"/>
  <c r="AE78" i="1"/>
  <c r="AD78" i="1"/>
  <c r="AC78" i="1"/>
  <c r="AB78" i="1"/>
  <c r="AA78" i="1"/>
  <c r="N78" i="1"/>
  <c r="M78" i="1"/>
  <c r="H78" i="1"/>
  <c r="G78" i="1"/>
  <c r="B78" i="1"/>
  <c r="AF77" i="1"/>
  <c r="AE77" i="1"/>
  <c r="AD77" i="1"/>
  <c r="AC77" i="1"/>
  <c r="AB77" i="1"/>
  <c r="AA77" i="1"/>
  <c r="N77" i="1"/>
  <c r="M77" i="1"/>
  <c r="H77" i="1"/>
  <c r="G77" i="1"/>
  <c r="F70" i="1"/>
  <c r="E70" i="1"/>
  <c r="N69" i="1"/>
  <c r="M69" i="1"/>
  <c r="L69" i="1"/>
  <c r="K69" i="1"/>
  <c r="J69" i="1"/>
  <c r="I69" i="1"/>
  <c r="H69" i="1"/>
  <c r="G69" i="1"/>
  <c r="F69" i="1"/>
  <c r="E69" i="1"/>
  <c r="AF68" i="1"/>
  <c r="AE68" i="1"/>
  <c r="AD68" i="1"/>
  <c r="AC68" i="1"/>
  <c r="AB68" i="1"/>
  <c r="AA68" i="1"/>
  <c r="N68" i="1"/>
  <c r="M68" i="1"/>
  <c r="H68" i="1"/>
  <c r="G68" i="1"/>
  <c r="AF67" i="1"/>
  <c r="AE67" i="1"/>
  <c r="AD67" i="1"/>
  <c r="AC67" i="1"/>
  <c r="AB67" i="1"/>
  <c r="AA67" i="1"/>
  <c r="N67" i="1"/>
  <c r="M67" i="1"/>
  <c r="H67" i="1"/>
  <c r="G67" i="1"/>
  <c r="AF66" i="1"/>
  <c r="AE66" i="1"/>
  <c r="AD66" i="1"/>
  <c r="AC66" i="1"/>
  <c r="AB66" i="1"/>
  <c r="AA66" i="1"/>
  <c r="N66" i="1"/>
  <c r="M66" i="1"/>
  <c r="H66" i="1"/>
  <c r="G66" i="1"/>
  <c r="AF65" i="1"/>
  <c r="AE65" i="1"/>
  <c r="AD65" i="1"/>
  <c r="AC65" i="1"/>
  <c r="AB65" i="1"/>
  <c r="AA65" i="1"/>
  <c r="N65" i="1"/>
  <c r="M65" i="1"/>
  <c r="H65" i="1"/>
  <c r="G65" i="1"/>
  <c r="AF64" i="1"/>
  <c r="AE64" i="1"/>
  <c r="AD64" i="1"/>
  <c r="AC64" i="1"/>
  <c r="AB64" i="1"/>
  <c r="AA64" i="1"/>
  <c r="N64" i="1"/>
  <c r="M64" i="1"/>
  <c r="H64" i="1"/>
  <c r="G64" i="1"/>
  <c r="AF63" i="1"/>
  <c r="AE63" i="1"/>
  <c r="AD63" i="1"/>
  <c r="AC63" i="1"/>
  <c r="AB63" i="1"/>
  <c r="AA63" i="1"/>
  <c r="N63" i="1"/>
  <c r="M63" i="1"/>
  <c r="H63" i="1"/>
  <c r="G63" i="1"/>
  <c r="AF62" i="1"/>
  <c r="AE62" i="1"/>
  <c r="AD62" i="1"/>
  <c r="AC62" i="1"/>
  <c r="AB62" i="1"/>
  <c r="AA62" i="1"/>
  <c r="N62" i="1"/>
  <c r="M62" i="1"/>
  <c r="H62" i="1"/>
  <c r="G62" i="1"/>
  <c r="AF61" i="1"/>
  <c r="AE61" i="1"/>
  <c r="AD61" i="1"/>
  <c r="AC61" i="1"/>
  <c r="AB61" i="1"/>
  <c r="AA61" i="1"/>
  <c r="N61" i="1"/>
  <c r="M61" i="1"/>
  <c r="H61" i="1"/>
  <c r="G61" i="1"/>
  <c r="B61" i="1"/>
  <c r="AF60" i="1"/>
  <c r="AE60" i="1"/>
  <c r="AD60" i="1"/>
  <c r="AC60" i="1"/>
  <c r="AB60" i="1"/>
  <c r="AA60" i="1"/>
  <c r="N60" i="1"/>
  <c r="M60" i="1"/>
  <c r="H60" i="1"/>
  <c r="G60" i="1"/>
  <c r="B60" i="1"/>
  <c r="AF59" i="1"/>
  <c r="AE59" i="1"/>
  <c r="AD59" i="1"/>
  <c r="AC59" i="1"/>
  <c r="AB59" i="1"/>
  <c r="AA59" i="1"/>
  <c r="N59" i="1"/>
  <c r="M59" i="1"/>
  <c r="H59" i="1"/>
  <c r="G59" i="1"/>
  <c r="F52" i="1"/>
  <c r="E52" i="1"/>
  <c r="N51" i="1"/>
  <c r="M51" i="1"/>
  <c r="L51" i="1"/>
  <c r="K51" i="1"/>
  <c r="J51" i="1"/>
  <c r="I51" i="1"/>
  <c r="H51" i="1"/>
  <c r="G51" i="1"/>
  <c r="F51" i="1"/>
  <c r="E51" i="1"/>
  <c r="AF50" i="1"/>
  <c r="AE50" i="1"/>
  <c r="AD50" i="1"/>
  <c r="AC50" i="1"/>
  <c r="AB50" i="1"/>
  <c r="AA50" i="1"/>
  <c r="N50" i="1"/>
  <c r="M50" i="1"/>
  <c r="H50" i="1"/>
  <c r="G50" i="1"/>
  <c r="AF49" i="1"/>
  <c r="AE49" i="1"/>
  <c r="AD49" i="1"/>
  <c r="AC49" i="1"/>
  <c r="AB49" i="1"/>
  <c r="AA49" i="1"/>
  <c r="N49" i="1"/>
  <c r="M49" i="1"/>
  <c r="H49" i="1"/>
  <c r="G49" i="1"/>
  <c r="AF48" i="1"/>
  <c r="AE48" i="1"/>
  <c r="AD48" i="1"/>
  <c r="AC48" i="1"/>
  <c r="AB48" i="1"/>
  <c r="AA48" i="1"/>
  <c r="N48" i="1"/>
  <c r="M48" i="1"/>
  <c r="H48" i="1"/>
  <c r="G48" i="1"/>
  <c r="AF47" i="1"/>
  <c r="AE47" i="1"/>
  <c r="AD47" i="1"/>
  <c r="AC47" i="1"/>
  <c r="AB47" i="1"/>
  <c r="AA47" i="1"/>
  <c r="N47" i="1"/>
  <c r="M47" i="1"/>
  <c r="H47" i="1"/>
  <c r="G47" i="1"/>
  <c r="AF46" i="1"/>
  <c r="AE46" i="1"/>
  <c r="AD46" i="1"/>
  <c r="AC46" i="1"/>
  <c r="AB46" i="1"/>
  <c r="AA46" i="1"/>
  <c r="N46" i="1"/>
  <c r="M46" i="1"/>
  <c r="H46" i="1"/>
  <c r="G46" i="1"/>
  <c r="AF45" i="1"/>
  <c r="AE45" i="1"/>
  <c r="AD45" i="1"/>
  <c r="AC45" i="1"/>
  <c r="AB45" i="1"/>
  <c r="AA45" i="1"/>
  <c r="N45" i="1"/>
  <c r="M45" i="1"/>
  <c r="H45" i="1"/>
  <c r="G45" i="1"/>
  <c r="AF44" i="1"/>
  <c r="AE44" i="1"/>
  <c r="AD44" i="1"/>
  <c r="AC44" i="1"/>
  <c r="AB44" i="1"/>
  <c r="AA44" i="1"/>
  <c r="N44" i="1"/>
  <c r="M44" i="1"/>
  <c r="H44" i="1"/>
  <c r="G44" i="1"/>
  <c r="AF43" i="1"/>
  <c r="AE43" i="1"/>
  <c r="AD43" i="1"/>
  <c r="AC43" i="1"/>
  <c r="AB43" i="1"/>
  <c r="AA43" i="1"/>
  <c r="N43" i="1"/>
  <c r="M43" i="1"/>
  <c r="H43" i="1"/>
  <c r="G43" i="1"/>
  <c r="B43" i="1"/>
  <c r="AF42" i="1"/>
  <c r="AE42" i="1"/>
  <c r="AD42" i="1"/>
  <c r="AC42" i="1"/>
  <c r="AB42" i="1"/>
  <c r="AA42" i="1"/>
  <c r="N42" i="1"/>
  <c r="M42" i="1"/>
  <c r="H42" i="1"/>
  <c r="G42" i="1"/>
  <c r="B42" i="1"/>
  <c r="AF41" i="1"/>
  <c r="AE41" i="1"/>
  <c r="AD41" i="1"/>
  <c r="AC41" i="1"/>
  <c r="AB41" i="1"/>
  <c r="AA41" i="1"/>
  <c r="N41" i="1"/>
  <c r="M41" i="1"/>
  <c r="H41" i="1"/>
  <c r="G41" i="1"/>
  <c r="F34" i="1"/>
  <c r="E34" i="1"/>
  <c r="N33" i="1"/>
  <c r="M33" i="1"/>
  <c r="L33" i="1"/>
  <c r="K33" i="1"/>
  <c r="J33" i="1"/>
  <c r="I33" i="1"/>
  <c r="H33" i="1"/>
  <c r="G33" i="1"/>
  <c r="F33" i="1"/>
  <c r="E33" i="1"/>
  <c r="AF32" i="1"/>
  <c r="AE32" i="1"/>
  <c r="AD32" i="1"/>
  <c r="AC32" i="1"/>
  <c r="AB32" i="1"/>
  <c r="AA32" i="1"/>
  <c r="N32" i="1"/>
  <c r="M32" i="1"/>
  <c r="H32" i="1"/>
  <c r="G32" i="1"/>
  <c r="AF31" i="1"/>
  <c r="AE31" i="1"/>
  <c r="AD31" i="1"/>
  <c r="AC31" i="1"/>
  <c r="AB31" i="1"/>
  <c r="AA31" i="1"/>
  <c r="N31" i="1"/>
  <c r="M31" i="1"/>
  <c r="H31" i="1"/>
  <c r="G31" i="1"/>
  <c r="AF30" i="1"/>
  <c r="AE30" i="1"/>
  <c r="AD30" i="1"/>
  <c r="AC30" i="1"/>
  <c r="AB30" i="1"/>
  <c r="AA30" i="1"/>
  <c r="N30" i="1"/>
  <c r="M30" i="1"/>
  <c r="H30" i="1"/>
  <c r="G30" i="1"/>
  <c r="AF29" i="1"/>
  <c r="AE29" i="1"/>
  <c r="AD29" i="1"/>
  <c r="AC29" i="1"/>
  <c r="AB29" i="1"/>
  <c r="AA29" i="1"/>
  <c r="N29" i="1"/>
  <c r="M29" i="1"/>
  <c r="H29" i="1"/>
  <c r="G29" i="1"/>
  <c r="AF28" i="1"/>
  <c r="AE28" i="1"/>
  <c r="AD28" i="1"/>
  <c r="AC28" i="1"/>
  <c r="AB28" i="1"/>
  <c r="AA28" i="1"/>
  <c r="N28" i="1"/>
  <c r="M28" i="1"/>
  <c r="H28" i="1"/>
  <c r="G28" i="1"/>
  <c r="AF27" i="1"/>
  <c r="AE27" i="1"/>
  <c r="AD27" i="1"/>
  <c r="AC27" i="1"/>
  <c r="AB27" i="1"/>
  <c r="AA27" i="1"/>
  <c r="N27" i="1"/>
  <c r="M27" i="1"/>
  <c r="G27" i="1"/>
  <c r="AF26" i="1"/>
  <c r="AE26" i="1"/>
  <c r="AD26" i="1"/>
  <c r="AC26" i="1"/>
  <c r="AB26" i="1"/>
  <c r="AA26" i="1"/>
  <c r="N26" i="1"/>
  <c r="M26" i="1"/>
  <c r="H26" i="1"/>
  <c r="G26" i="1"/>
  <c r="AF25" i="1"/>
  <c r="AE25" i="1"/>
  <c r="AD25" i="1"/>
  <c r="AC25" i="1"/>
  <c r="AB25" i="1"/>
  <c r="AA25" i="1"/>
  <c r="N25" i="1"/>
  <c r="M25" i="1"/>
  <c r="H25" i="1"/>
  <c r="G25" i="1"/>
  <c r="B25" i="1"/>
  <c r="AF24" i="1"/>
  <c r="AE24" i="1"/>
  <c r="AD24" i="1"/>
  <c r="AC24" i="1"/>
  <c r="AB24" i="1"/>
  <c r="AA24" i="1"/>
  <c r="N24" i="1"/>
  <c r="M24" i="1"/>
  <c r="H24" i="1"/>
  <c r="G24" i="1"/>
  <c r="B24" i="1"/>
  <c r="AF23" i="1"/>
  <c r="AE23" i="1"/>
  <c r="AD23" i="1"/>
  <c r="AC23" i="1"/>
  <c r="AB23" i="1"/>
  <c r="AA23" i="1"/>
  <c r="N23" i="1"/>
  <c r="M23" i="1"/>
  <c r="H23" i="1"/>
  <c r="G23" i="1"/>
  <c r="F16" i="1"/>
  <c r="E16" i="1"/>
  <c r="N15" i="1"/>
  <c r="M15" i="1"/>
  <c r="L15" i="1"/>
  <c r="K15" i="1"/>
  <c r="J15" i="1"/>
  <c r="I15" i="1"/>
  <c r="H15" i="1"/>
  <c r="G15" i="1"/>
  <c r="F15" i="1"/>
  <c r="E15" i="1"/>
  <c r="AF14" i="1"/>
  <c r="AE14" i="1"/>
  <c r="AD14" i="1"/>
  <c r="AC14" i="1"/>
  <c r="AB14" i="1"/>
  <c r="AA14" i="1"/>
  <c r="N14" i="1"/>
  <c r="M14" i="1"/>
  <c r="H14" i="1"/>
  <c r="G14" i="1"/>
  <c r="AF13" i="1"/>
  <c r="AE13" i="1"/>
  <c r="AD13" i="1"/>
  <c r="AC13" i="1"/>
  <c r="AB13" i="1"/>
  <c r="AA13" i="1"/>
  <c r="N13" i="1"/>
  <c r="M13" i="1"/>
  <c r="H13" i="1"/>
  <c r="G13" i="1"/>
  <c r="AF12" i="1"/>
  <c r="AE12" i="1"/>
  <c r="AD12" i="1"/>
  <c r="AC12" i="1"/>
  <c r="AB12" i="1"/>
  <c r="AA12" i="1"/>
  <c r="N12" i="1"/>
  <c r="M12" i="1"/>
  <c r="H12" i="1"/>
  <c r="G12" i="1"/>
  <c r="AF11" i="1"/>
  <c r="AE11" i="1"/>
  <c r="AD11" i="1"/>
  <c r="AC11" i="1"/>
  <c r="AB11" i="1"/>
  <c r="AA11" i="1"/>
  <c r="N11" i="1"/>
  <c r="M11" i="1"/>
  <c r="H11" i="1"/>
  <c r="G11" i="1"/>
  <c r="AF10" i="1"/>
  <c r="AE10" i="1"/>
  <c r="AD10" i="1"/>
  <c r="AC10" i="1"/>
  <c r="AB10" i="1"/>
  <c r="AA10" i="1"/>
  <c r="N10" i="1"/>
  <c r="M10" i="1"/>
  <c r="H10" i="1"/>
  <c r="G10" i="1"/>
  <c r="AF9" i="1"/>
  <c r="AE9" i="1"/>
  <c r="AD9" i="1"/>
  <c r="AC9" i="1"/>
  <c r="AB9" i="1"/>
  <c r="AA9" i="1"/>
  <c r="N9" i="1"/>
  <c r="M9" i="1"/>
  <c r="H9" i="1"/>
  <c r="G9" i="1"/>
  <c r="AF8" i="1"/>
  <c r="AE8" i="1"/>
  <c r="AD8" i="1"/>
  <c r="AC8" i="1"/>
  <c r="AB8" i="1"/>
  <c r="AA8" i="1"/>
  <c r="N8" i="1"/>
  <c r="M8" i="1"/>
  <c r="H8" i="1"/>
  <c r="G8" i="1"/>
  <c r="AF7" i="1"/>
  <c r="AE7" i="1"/>
  <c r="AD7" i="1"/>
  <c r="AC7" i="1"/>
  <c r="AB7" i="1"/>
  <c r="AA7" i="1"/>
  <c r="N7" i="1"/>
  <c r="M7" i="1"/>
  <c r="H7" i="1"/>
  <c r="G7" i="1"/>
  <c r="AF6" i="1"/>
  <c r="AE6" i="1"/>
  <c r="AD6" i="1"/>
  <c r="AC6" i="1"/>
  <c r="AB6" i="1"/>
  <c r="AA6" i="1"/>
  <c r="N6" i="1"/>
  <c r="M6" i="1"/>
  <c r="H6" i="1"/>
  <c r="G6" i="1"/>
  <c r="AF5" i="1"/>
  <c r="AE5" i="1"/>
  <c r="AD5" i="1"/>
  <c r="AC5" i="1"/>
  <c r="AB5" i="1"/>
  <c r="AA5" i="1"/>
  <c r="N5" i="1"/>
  <c r="M5" i="1"/>
  <c r="H5" i="1"/>
  <c r="G5" i="1"/>
  <c r="N45" i="30"/>
  <c r="M45" i="30"/>
  <c r="L45" i="30"/>
  <c r="K45" i="30"/>
  <c r="J45" i="30"/>
  <c r="I45" i="30"/>
  <c r="G45" i="30"/>
  <c r="F45" i="30"/>
  <c r="F46" i="30" s="1"/>
  <c r="E45" i="30"/>
  <c r="E46" i="30" s="1"/>
  <c r="AF44" i="30"/>
  <c r="AE44" i="30"/>
  <c r="AD44" i="30"/>
  <c r="AC44" i="30"/>
  <c r="AB44" i="30"/>
  <c r="AA44" i="30"/>
  <c r="N44" i="30"/>
  <c r="M44" i="30"/>
  <c r="H44" i="30"/>
  <c r="G44" i="30"/>
  <c r="AF43" i="30"/>
  <c r="AE43" i="30"/>
  <c r="AD43" i="30"/>
  <c r="AC43" i="30"/>
  <c r="AB43" i="30"/>
  <c r="AA43" i="30"/>
  <c r="N43" i="30"/>
  <c r="M43" i="30"/>
  <c r="H43" i="30"/>
  <c r="G43" i="30"/>
  <c r="AF42" i="30"/>
  <c r="AE42" i="30"/>
  <c r="AD42" i="30"/>
  <c r="AC42" i="30"/>
  <c r="AB42" i="30"/>
  <c r="AA42" i="30"/>
  <c r="N42" i="30"/>
  <c r="M42" i="30"/>
  <c r="H42" i="30"/>
  <c r="G42" i="30"/>
  <c r="AF41" i="30"/>
  <c r="AE41" i="30"/>
  <c r="AD41" i="30"/>
  <c r="AC41" i="30"/>
  <c r="AB41" i="30"/>
  <c r="AA41" i="30"/>
  <c r="N41" i="30"/>
  <c r="M41" i="30"/>
  <c r="H41" i="30"/>
  <c r="G41" i="30"/>
  <c r="L33" i="30"/>
  <c r="K33" i="30"/>
  <c r="J33" i="30"/>
  <c r="I33" i="30"/>
  <c r="G33" i="30"/>
  <c r="F33" i="30"/>
  <c r="F34" i="30" s="1"/>
  <c r="E33" i="30"/>
  <c r="E34" i="30" s="1"/>
  <c r="AF32" i="30"/>
  <c r="AE32" i="30"/>
  <c r="AD32" i="30"/>
  <c r="AC32" i="30"/>
  <c r="AB32" i="30"/>
  <c r="AA32" i="30"/>
  <c r="N32" i="30"/>
  <c r="M32" i="30"/>
  <c r="H32" i="30"/>
  <c r="G32" i="30"/>
  <c r="AF31" i="30"/>
  <c r="AE31" i="30"/>
  <c r="AD31" i="30"/>
  <c r="AC31" i="30"/>
  <c r="AB31" i="30"/>
  <c r="AA31" i="30"/>
  <c r="N31" i="30"/>
  <c r="M31" i="30"/>
  <c r="H31" i="30"/>
  <c r="G31" i="30"/>
  <c r="AF30" i="30"/>
  <c r="AE30" i="30"/>
  <c r="AD30" i="30"/>
  <c r="AC30" i="30"/>
  <c r="AB30" i="30"/>
  <c r="AA30" i="30"/>
  <c r="N30" i="30"/>
  <c r="N33" i="30" s="1"/>
  <c r="M30" i="30"/>
  <c r="H30" i="30"/>
  <c r="G30" i="30"/>
  <c r="B30" i="30"/>
  <c r="B42" i="30" s="1"/>
  <c r="B54" i="30" s="1"/>
  <c r="B66" i="30" s="1"/>
  <c r="B78" i="30" s="1"/>
  <c r="AF29" i="30"/>
  <c r="AE29" i="30"/>
  <c r="AD29" i="30"/>
  <c r="AC29" i="30"/>
  <c r="AB29" i="30"/>
  <c r="AA29" i="30"/>
  <c r="N29" i="30"/>
  <c r="M29" i="30"/>
  <c r="M33" i="30" s="1"/>
  <c r="H29" i="30"/>
  <c r="G29" i="30"/>
  <c r="F22" i="30"/>
  <c r="L21" i="30"/>
  <c r="K21" i="30"/>
  <c r="J21" i="30"/>
  <c r="I21" i="30"/>
  <c r="H21" i="30"/>
  <c r="F21" i="30"/>
  <c r="E21" i="30"/>
  <c r="E22" i="30" s="1"/>
  <c r="AF20" i="30"/>
  <c r="AE20" i="30"/>
  <c r="AD20" i="30"/>
  <c r="AC20" i="30"/>
  <c r="AB20" i="30"/>
  <c r="AA20" i="30"/>
  <c r="N20" i="30"/>
  <c r="M20" i="30"/>
  <c r="H20" i="30"/>
  <c r="G20" i="30"/>
  <c r="AF19" i="30"/>
  <c r="AE19" i="30"/>
  <c r="AD19" i="30"/>
  <c r="AC19" i="30"/>
  <c r="AB19" i="30"/>
  <c r="AA19" i="30"/>
  <c r="N19" i="30"/>
  <c r="M19" i="30"/>
  <c r="H19" i="30"/>
  <c r="G19" i="30"/>
  <c r="AF18" i="30"/>
  <c r="AE18" i="30"/>
  <c r="AD18" i="30"/>
  <c r="AC18" i="30"/>
  <c r="AB18" i="30"/>
  <c r="AA18" i="30"/>
  <c r="N18" i="30"/>
  <c r="M18" i="30"/>
  <c r="H18" i="30"/>
  <c r="G18" i="30"/>
  <c r="B18" i="30"/>
  <c r="AF17" i="30"/>
  <c r="AE17" i="30"/>
  <c r="AD17" i="30"/>
  <c r="AC17" i="30"/>
  <c r="AB17" i="30"/>
  <c r="AA17" i="30"/>
  <c r="N17" i="30"/>
  <c r="N21" i="30" s="1"/>
  <c r="M17" i="30"/>
  <c r="M21" i="30" s="1"/>
  <c r="H17" i="30"/>
  <c r="G17" i="30"/>
  <c r="B17" i="30"/>
  <c r="B29" i="30" s="1"/>
  <c r="B41" i="30" s="1"/>
  <c r="B53" i="30" s="1"/>
  <c r="B65" i="30" s="1"/>
  <c r="B77" i="30" s="1"/>
  <c r="L9" i="30"/>
  <c r="K9" i="30"/>
  <c r="J9" i="30"/>
  <c r="I9" i="30"/>
  <c r="F9" i="30"/>
  <c r="F10" i="30" s="1"/>
  <c r="E9" i="30"/>
  <c r="E10" i="30" s="1"/>
  <c r="AF8" i="30"/>
  <c r="AE8" i="30"/>
  <c r="AD8" i="30"/>
  <c r="AC8" i="30"/>
  <c r="AB8" i="30"/>
  <c r="AA8" i="30"/>
  <c r="N8" i="30"/>
  <c r="M8" i="30"/>
  <c r="H8" i="30"/>
  <c r="G8" i="30"/>
  <c r="AF7" i="30"/>
  <c r="AE7" i="30"/>
  <c r="AD7" i="30"/>
  <c r="AC7" i="30"/>
  <c r="AB7" i="30"/>
  <c r="AA7" i="30"/>
  <c r="N7" i="30"/>
  <c r="M7" i="30"/>
  <c r="H7" i="30"/>
  <c r="G7" i="30"/>
  <c r="AF6" i="30"/>
  <c r="AE6" i="30"/>
  <c r="AD6" i="30"/>
  <c r="AC6" i="30"/>
  <c r="AB6" i="30"/>
  <c r="AA6" i="30"/>
  <c r="N6" i="30"/>
  <c r="N9" i="30" s="1"/>
  <c r="M6" i="30"/>
  <c r="H6" i="30"/>
  <c r="G6" i="30"/>
  <c r="AF5" i="30"/>
  <c r="AE5" i="30"/>
  <c r="AD5" i="30"/>
  <c r="AC5" i="30"/>
  <c r="AB5" i="30"/>
  <c r="AA5" i="30"/>
  <c r="N5" i="30"/>
  <c r="M5" i="30"/>
  <c r="M9" i="30" s="1"/>
  <c r="H5" i="30"/>
  <c r="G5" i="30"/>
  <c r="AE93" i="29"/>
  <c r="AD93" i="29"/>
  <c r="AE92" i="29"/>
  <c r="AD92" i="29"/>
  <c r="F92" i="29"/>
  <c r="H92" i="29" s="1"/>
  <c r="E92" i="29"/>
  <c r="E93" i="29" s="1"/>
  <c r="AF93" i="29" s="1"/>
  <c r="AF91" i="29"/>
  <c r="AE91" i="29"/>
  <c r="AD91" i="29"/>
  <c r="AF90" i="29"/>
  <c r="AE90" i="29"/>
  <c r="AD90" i="29"/>
  <c r="AF89" i="29"/>
  <c r="AE89" i="29"/>
  <c r="AD89" i="29"/>
  <c r="AF88" i="29"/>
  <c r="AE88" i="29"/>
  <c r="AD88" i="29"/>
  <c r="AF87" i="29"/>
  <c r="AE87" i="29"/>
  <c r="AD87" i="29"/>
  <c r="AF86" i="29"/>
  <c r="AE86" i="29"/>
  <c r="AD86" i="29"/>
  <c r="AF85" i="29"/>
  <c r="AE85" i="29"/>
  <c r="AD85" i="29"/>
  <c r="AF84" i="29"/>
  <c r="AE84" i="29"/>
  <c r="AD84" i="29"/>
  <c r="H84" i="29"/>
  <c r="G84" i="29"/>
  <c r="AF83" i="29"/>
  <c r="AE83" i="29"/>
  <c r="AD83" i="29"/>
  <c r="AF82" i="29"/>
  <c r="AE82" i="29"/>
  <c r="AD82" i="29"/>
  <c r="AF81" i="29"/>
  <c r="AE81" i="29"/>
  <c r="AD81" i="29"/>
  <c r="AC81" i="29"/>
  <c r="AC82" i="29" s="1"/>
  <c r="AC83" i="29" s="1"/>
  <c r="AC84" i="29" s="1"/>
  <c r="AC85" i="29" s="1"/>
  <c r="AC86" i="29" s="1"/>
  <c r="AC87" i="29" s="1"/>
  <c r="AC88" i="29" s="1"/>
  <c r="AC89" i="29" s="1"/>
  <c r="AC90" i="29" s="1"/>
  <c r="AC91" i="29" s="1"/>
  <c r="AC92" i="29" s="1"/>
  <c r="AC93" i="29" s="1"/>
  <c r="AB81" i="29"/>
  <c r="AB82" i="29" s="1"/>
  <c r="AB83" i="29" s="1"/>
  <c r="AB84" i="29" s="1"/>
  <c r="AB85" i="29" s="1"/>
  <c r="AB86" i="29" s="1"/>
  <c r="AB87" i="29" s="1"/>
  <c r="AB88" i="29" s="1"/>
  <c r="AB89" i="29" s="1"/>
  <c r="AB90" i="29" s="1"/>
  <c r="AB91" i="29" s="1"/>
  <c r="AB92" i="29" s="1"/>
  <c r="AB93" i="29" s="1"/>
  <c r="AA81" i="29"/>
  <c r="AA82" i="29" s="1"/>
  <c r="AA83" i="29" s="1"/>
  <c r="AA84" i="29" s="1"/>
  <c r="AA85" i="29" s="1"/>
  <c r="AA86" i="29" s="1"/>
  <c r="AA87" i="29" s="1"/>
  <c r="AA88" i="29" s="1"/>
  <c r="AA89" i="29" s="1"/>
  <c r="AA90" i="29" s="1"/>
  <c r="AA91" i="29" s="1"/>
  <c r="AA92" i="29" s="1"/>
  <c r="AA93" i="29" s="1"/>
  <c r="AE74" i="29"/>
  <c r="AD74" i="29"/>
  <c r="AE73" i="29"/>
  <c r="AD73" i="29"/>
  <c r="F73" i="29"/>
  <c r="H73" i="29" s="1"/>
  <c r="E73" i="29"/>
  <c r="E74" i="29" s="1"/>
  <c r="AF74" i="29" s="1"/>
  <c r="AF72" i="29"/>
  <c r="AE72" i="29"/>
  <c r="AD72" i="29"/>
  <c r="AF71" i="29"/>
  <c r="AE71" i="29"/>
  <c r="AD71" i="29"/>
  <c r="AF70" i="29"/>
  <c r="AE70" i="29"/>
  <c r="AD70" i="29"/>
  <c r="AF69" i="29"/>
  <c r="AE69" i="29"/>
  <c r="AD69" i="29"/>
  <c r="AF68" i="29"/>
  <c r="AE68" i="29"/>
  <c r="AD68" i="29"/>
  <c r="AF67" i="29"/>
  <c r="AE67" i="29"/>
  <c r="AD67" i="29"/>
  <c r="AF66" i="29"/>
  <c r="AE66" i="29"/>
  <c r="AD66" i="29"/>
  <c r="AF65" i="29"/>
  <c r="AE65" i="29"/>
  <c r="AD65" i="29"/>
  <c r="H65" i="29"/>
  <c r="G65" i="29"/>
  <c r="AF64" i="29"/>
  <c r="AE64" i="29"/>
  <c r="AD64" i="29"/>
  <c r="AF63" i="29"/>
  <c r="AE63" i="29"/>
  <c r="AD63" i="29"/>
  <c r="AF62" i="29"/>
  <c r="AE62" i="29"/>
  <c r="AD62" i="29"/>
  <c r="AC62" i="29"/>
  <c r="AC63" i="29" s="1"/>
  <c r="AC64" i="29" s="1"/>
  <c r="AC65" i="29" s="1"/>
  <c r="AC66" i="29" s="1"/>
  <c r="AC67" i="29" s="1"/>
  <c r="AC68" i="29" s="1"/>
  <c r="AC69" i="29" s="1"/>
  <c r="AC70" i="29" s="1"/>
  <c r="AC71" i="29" s="1"/>
  <c r="AC72" i="29" s="1"/>
  <c r="AC73" i="29" s="1"/>
  <c r="AC74" i="29" s="1"/>
  <c r="AB62" i="29"/>
  <c r="AB63" i="29" s="1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A62" i="29"/>
  <c r="AA63" i="29" s="1"/>
  <c r="AA64" i="29" s="1"/>
  <c r="AA65" i="29" s="1"/>
  <c r="AA66" i="29" s="1"/>
  <c r="AA67" i="29" s="1"/>
  <c r="AA68" i="29" s="1"/>
  <c r="AA69" i="29" s="1"/>
  <c r="AA70" i="29" s="1"/>
  <c r="AA71" i="29" s="1"/>
  <c r="AA72" i="29" s="1"/>
  <c r="AA73" i="29" s="1"/>
  <c r="AA74" i="29" s="1"/>
  <c r="AE55" i="29"/>
  <c r="AD55" i="29"/>
  <c r="AE54" i="29"/>
  <c r="AD54" i="29"/>
  <c r="F54" i="29"/>
  <c r="H54" i="29" s="1"/>
  <c r="E54" i="29"/>
  <c r="E55" i="29" s="1"/>
  <c r="AF55" i="29" s="1"/>
  <c r="AF53" i="29"/>
  <c r="AE53" i="29"/>
  <c r="AD53" i="29"/>
  <c r="AF52" i="29"/>
  <c r="AE52" i="29"/>
  <c r="AD52" i="29"/>
  <c r="AF51" i="29"/>
  <c r="AE51" i="29"/>
  <c r="AD51" i="29"/>
  <c r="AF50" i="29"/>
  <c r="AE50" i="29"/>
  <c r="AD50" i="29"/>
  <c r="AF49" i="29"/>
  <c r="AE49" i="29"/>
  <c r="AD49" i="29"/>
  <c r="AF48" i="29"/>
  <c r="AE48" i="29"/>
  <c r="AD48" i="29"/>
  <c r="AF47" i="29"/>
  <c r="AE47" i="29"/>
  <c r="AD47" i="29"/>
  <c r="AF46" i="29"/>
  <c r="AE46" i="29"/>
  <c r="AD46" i="29"/>
  <c r="H46" i="29"/>
  <c r="G46" i="29"/>
  <c r="AF45" i="29"/>
  <c r="AE45" i="29"/>
  <c r="AD45" i="29"/>
  <c r="AF44" i="29"/>
  <c r="AE44" i="29"/>
  <c r="AD44" i="29"/>
  <c r="AF43" i="29"/>
  <c r="AE43" i="29"/>
  <c r="AD43" i="29"/>
  <c r="AC43" i="29"/>
  <c r="AC44" i="29" s="1"/>
  <c r="AC45" i="29" s="1"/>
  <c r="AC46" i="29" s="1"/>
  <c r="AC47" i="29" s="1"/>
  <c r="AC48" i="29" s="1"/>
  <c r="AC49" i="29" s="1"/>
  <c r="AC50" i="29" s="1"/>
  <c r="AC51" i="29" s="1"/>
  <c r="AC52" i="29" s="1"/>
  <c r="AC53" i="29" s="1"/>
  <c r="AC54" i="29" s="1"/>
  <c r="AC55" i="29" s="1"/>
  <c r="AB43" i="29"/>
  <c r="AB44" i="29" s="1"/>
  <c r="AB45" i="29" s="1"/>
  <c r="AB46" i="29" s="1"/>
  <c r="AB47" i="29" s="1"/>
  <c r="AB48" i="29" s="1"/>
  <c r="AB49" i="29" s="1"/>
  <c r="AB50" i="29" s="1"/>
  <c r="AB51" i="29" s="1"/>
  <c r="AB52" i="29" s="1"/>
  <c r="AB53" i="29" s="1"/>
  <c r="AB54" i="29" s="1"/>
  <c r="AB55" i="29" s="1"/>
  <c r="AA43" i="29"/>
  <c r="AA44" i="29" s="1"/>
  <c r="AA45" i="29" s="1"/>
  <c r="AA46" i="29" s="1"/>
  <c r="AA47" i="29" s="1"/>
  <c r="AA48" i="29" s="1"/>
  <c r="AA49" i="29" s="1"/>
  <c r="AA50" i="29" s="1"/>
  <c r="AA51" i="29" s="1"/>
  <c r="AA52" i="29" s="1"/>
  <c r="AA53" i="29" s="1"/>
  <c r="AA54" i="29" s="1"/>
  <c r="AA55" i="29" s="1"/>
  <c r="AE36" i="29"/>
  <c r="AD36" i="29"/>
  <c r="AE35" i="29"/>
  <c r="AD35" i="29"/>
  <c r="F35" i="29"/>
  <c r="F36" i="29" s="1"/>
  <c r="E35" i="29"/>
  <c r="E36" i="29" s="1"/>
  <c r="AF36" i="29" s="1"/>
  <c r="AF34" i="29"/>
  <c r="AE34" i="29"/>
  <c r="AD34" i="29"/>
  <c r="AF33" i="29"/>
  <c r="AE33" i="29"/>
  <c r="AD33" i="29"/>
  <c r="AF32" i="29"/>
  <c r="AE32" i="29"/>
  <c r="AD32" i="29"/>
  <c r="AF31" i="29"/>
  <c r="AE31" i="29"/>
  <c r="AD31" i="29"/>
  <c r="AF30" i="29"/>
  <c r="AE30" i="29"/>
  <c r="AD30" i="29"/>
  <c r="AF29" i="29"/>
  <c r="AE29" i="29"/>
  <c r="AD29" i="29"/>
  <c r="AF28" i="29"/>
  <c r="AE28" i="29"/>
  <c r="AD28" i="29"/>
  <c r="B28" i="29"/>
  <c r="B47" i="29" s="1"/>
  <c r="B66" i="29" s="1"/>
  <c r="B85" i="29" s="1"/>
  <c r="B104" i="29" s="1"/>
  <c r="B123" i="29" s="1"/>
  <c r="AF27" i="29"/>
  <c r="AE27" i="29"/>
  <c r="AD27" i="29"/>
  <c r="H27" i="29"/>
  <c r="G27" i="29"/>
  <c r="B27" i="29"/>
  <c r="B46" i="29" s="1"/>
  <c r="B65" i="29" s="1"/>
  <c r="B84" i="29" s="1"/>
  <c r="B103" i="29" s="1"/>
  <c r="B122" i="29" s="1"/>
  <c r="AF26" i="29"/>
  <c r="AE26" i="29"/>
  <c r="AD26" i="29"/>
  <c r="B26" i="29"/>
  <c r="B45" i="29" s="1"/>
  <c r="B64" i="29" s="1"/>
  <c r="B83" i="29" s="1"/>
  <c r="B102" i="29" s="1"/>
  <c r="B121" i="29" s="1"/>
  <c r="AF25" i="29"/>
  <c r="AE25" i="29"/>
  <c r="AD25" i="29"/>
  <c r="B25" i="29"/>
  <c r="B44" i="29" s="1"/>
  <c r="B63" i="29" s="1"/>
  <c r="B82" i="29" s="1"/>
  <c r="B101" i="29" s="1"/>
  <c r="B120" i="29" s="1"/>
  <c r="AF24" i="29"/>
  <c r="AE24" i="29"/>
  <c r="AD24" i="29"/>
  <c r="AC24" i="29"/>
  <c r="AC25" i="29" s="1"/>
  <c r="AC26" i="29" s="1"/>
  <c r="AC27" i="29" s="1"/>
  <c r="AC28" i="29" s="1"/>
  <c r="AC29" i="29" s="1"/>
  <c r="AC30" i="29" s="1"/>
  <c r="AC31" i="29" s="1"/>
  <c r="AC32" i="29" s="1"/>
  <c r="AC33" i="29" s="1"/>
  <c r="AC34" i="29" s="1"/>
  <c r="AC35" i="29" s="1"/>
  <c r="AC36" i="29" s="1"/>
  <c r="AB24" i="29"/>
  <c r="AB25" i="29" s="1"/>
  <c r="AB26" i="29" s="1"/>
  <c r="AB27" i="29" s="1"/>
  <c r="AB28" i="29" s="1"/>
  <c r="AB29" i="29" s="1"/>
  <c r="AB30" i="29" s="1"/>
  <c r="AB31" i="29" s="1"/>
  <c r="AB32" i="29" s="1"/>
  <c r="AB33" i="29" s="1"/>
  <c r="AB34" i="29" s="1"/>
  <c r="AB35" i="29" s="1"/>
  <c r="AB36" i="29" s="1"/>
  <c r="AA24" i="29"/>
  <c r="AA25" i="29" s="1"/>
  <c r="AA26" i="29" s="1"/>
  <c r="AA27" i="29" s="1"/>
  <c r="AA28" i="29" s="1"/>
  <c r="AA29" i="29" s="1"/>
  <c r="AA30" i="29" s="1"/>
  <c r="AA31" i="29" s="1"/>
  <c r="AA32" i="29" s="1"/>
  <c r="AA33" i="29" s="1"/>
  <c r="AA34" i="29" s="1"/>
  <c r="AA35" i="29" s="1"/>
  <c r="AA36" i="29" s="1"/>
  <c r="AE17" i="29"/>
  <c r="AD17" i="29"/>
  <c r="AE16" i="29"/>
  <c r="AD16" i="29"/>
  <c r="F16" i="29"/>
  <c r="H16" i="29" s="1"/>
  <c r="E16" i="29"/>
  <c r="E17" i="29" s="1"/>
  <c r="AF17" i="29" s="1"/>
  <c r="AF15" i="29"/>
  <c r="AE15" i="29"/>
  <c r="AD15" i="29"/>
  <c r="AF14" i="29"/>
  <c r="AE14" i="29"/>
  <c r="AD14" i="29"/>
  <c r="AF13" i="29"/>
  <c r="AE13" i="29"/>
  <c r="AD13" i="29"/>
  <c r="AF12" i="29"/>
  <c r="AE12" i="29"/>
  <c r="AD12" i="29"/>
  <c r="AF11" i="29"/>
  <c r="AE11" i="29"/>
  <c r="AD11" i="29"/>
  <c r="AF10" i="29"/>
  <c r="AE10" i="29"/>
  <c r="AD10" i="29"/>
  <c r="AF9" i="29"/>
  <c r="AE9" i="29"/>
  <c r="AD9" i="29"/>
  <c r="AF8" i="29"/>
  <c r="AE8" i="29"/>
  <c r="AD8" i="29"/>
  <c r="H8" i="29"/>
  <c r="G8" i="29"/>
  <c r="AF7" i="29"/>
  <c r="AE7" i="29"/>
  <c r="AD7" i="29"/>
  <c r="AF6" i="29"/>
  <c r="AE6" i="29"/>
  <c r="AD6" i="29"/>
  <c r="AF5" i="29"/>
  <c r="AE5" i="29"/>
  <c r="AD5" i="29"/>
  <c r="AC5" i="29"/>
  <c r="AC6" i="29" s="1"/>
  <c r="AC7" i="29" s="1"/>
  <c r="AC8" i="29" s="1"/>
  <c r="AC9" i="29" s="1"/>
  <c r="AC10" i="29" s="1"/>
  <c r="AC11" i="29" s="1"/>
  <c r="AC12" i="29" s="1"/>
  <c r="AC13" i="29" s="1"/>
  <c r="AC14" i="29" s="1"/>
  <c r="AC15" i="29" s="1"/>
  <c r="AC16" i="29" s="1"/>
  <c r="AC17" i="29" s="1"/>
  <c r="AB5" i="29"/>
  <c r="AB6" i="29" s="1"/>
  <c r="AB7" i="29" s="1"/>
  <c r="AB8" i="29" s="1"/>
  <c r="AB9" i="29" s="1"/>
  <c r="AB10" i="29" s="1"/>
  <c r="AB11" i="29" s="1"/>
  <c r="AB12" i="29" s="1"/>
  <c r="AB13" i="29" s="1"/>
  <c r="AB14" i="29" s="1"/>
  <c r="AB15" i="29" s="1"/>
  <c r="AB16" i="29" s="1"/>
  <c r="AB17" i="29" s="1"/>
  <c r="AA5" i="29"/>
  <c r="AA6" i="29" s="1"/>
  <c r="AA7" i="29" s="1"/>
  <c r="AA8" i="29" s="1"/>
  <c r="AA9" i="29" s="1"/>
  <c r="AA10" i="29" s="1"/>
  <c r="AA11" i="29" s="1"/>
  <c r="AA12" i="29" s="1"/>
  <c r="AA13" i="29" s="1"/>
  <c r="AA14" i="29" s="1"/>
  <c r="AA15" i="29" s="1"/>
  <c r="AA16" i="29" s="1"/>
  <c r="AA17" i="29" s="1"/>
  <c r="AE118" i="28"/>
  <c r="AD118" i="28"/>
  <c r="AE117" i="28"/>
  <c r="AD117" i="28"/>
  <c r="H117" i="28"/>
  <c r="E118" i="28"/>
  <c r="AF118" i="28" s="1"/>
  <c r="AF115" i="28"/>
  <c r="AE115" i="28"/>
  <c r="AD115" i="28"/>
  <c r="H115" i="28"/>
  <c r="G115" i="28"/>
  <c r="AF114" i="28"/>
  <c r="AE114" i="28"/>
  <c r="AD114" i="28"/>
  <c r="H114" i="28"/>
  <c r="G114" i="28"/>
  <c r="AF113" i="28"/>
  <c r="AE113" i="28"/>
  <c r="AD113" i="28"/>
  <c r="H113" i="28"/>
  <c r="AF112" i="28"/>
  <c r="AE112" i="28"/>
  <c r="AD112" i="28"/>
  <c r="H112" i="28"/>
  <c r="G112" i="28"/>
  <c r="AF111" i="28"/>
  <c r="AE111" i="28"/>
  <c r="AD111" i="28"/>
  <c r="H111" i="28"/>
  <c r="G111" i="28"/>
  <c r="AF110" i="28"/>
  <c r="AE110" i="28"/>
  <c r="AD110" i="28"/>
  <c r="H110" i="28"/>
  <c r="G110" i="28"/>
  <c r="AF109" i="28"/>
  <c r="AE109" i="28"/>
  <c r="AD109" i="28"/>
  <c r="H109" i="28"/>
  <c r="G109" i="28"/>
  <c r="AF108" i="28"/>
  <c r="AE108" i="28"/>
  <c r="AD108" i="28"/>
  <c r="H108" i="28"/>
  <c r="G108" i="28"/>
  <c r="AF107" i="28"/>
  <c r="AE107" i="28"/>
  <c r="AD107" i="28"/>
  <c r="H107" i="28"/>
  <c r="G107" i="28"/>
  <c r="AF106" i="28"/>
  <c r="AE106" i="28"/>
  <c r="AD106" i="28"/>
  <c r="H106" i="28"/>
  <c r="G106" i="28"/>
  <c r="AF105" i="28"/>
  <c r="AE105" i="28"/>
  <c r="AD105" i="28"/>
  <c r="AC105" i="28"/>
  <c r="AC106" i="28" s="1"/>
  <c r="AC107" i="28" s="1"/>
  <c r="AC108" i="28" s="1"/>
  <c r="AC109" i="28" s="1"/>
  <c r="AC110" i="28" s="1"/>
  <c r="AC111" i="28" s="1"/>
  <c r="AC112" i="28" s="1"/>
  <c r="AC113" i="28" s="1"/>
  <c r="AC114" i="28" s="1"/>
  <c r="AC115" i="28" s="1"/>
  <c r="AC117" i="28" s="1"/>
  <c r="AC118" i="28" s="1"/>
  <c r="AB105" i="28"/>
  <c r="AB106" i="28" s="1"/>
  <c r="AB107" i="28" s="1"/>
  <c r="AB108" i="28" s="1"/>
  <c r="AB109" i="28" s="1"/>
  <c r="AB110" i="28" s="1"/>
  <c r="AB111" i="28" s="1"/>
  <c r="AB112" i="28" s="1"/>
  <c r="AB113" i="28" s="1"/>
  <c r="AB114" i="28" s="1"/>
  <c r="AB115" i="28" s="1"/>
  <c r="AB117" i="28" s="1"/>
  <c r="AB118" i="28" s="1"/>
  <c r="AA105" i="28"/>
  <c r="AA106" i="28" s="1"/>
  <c r="AA107" i="28" s="1"/>
  <c r="AA108" i="28" s="1"/>
  <c r="AA109" i="28" s="1"/>
  <c r="AA110" i="28" s="1"/>
  <c r="AA111" i="28" s="1"/>
  <c r="AA112" i="28" s="1"/>
  <c r="AA113" i="28" s="1"/>
  <c r="AA114" i="28" s="1"/>
  <c r="AA115" i="28" s="1"/>
  <c r="AA117" i="28" s="1"/>
  <c r="AA118" i="28" s="1"/>
  <c r="AE98" i="28"/>
  <c r="AD98" i="28"/>
  <c r="AE97" i="28"/>
  <c r="AD97" i="28"/>
  <c r="F98" i="28"/>
  <c r="E98" i="28"/>
  <c r="AF98" i="28" s="1"/>
  <c r="AF95" i="28"/>
  <c r="AE95" i="28"/>
  <c r="AD95" i="28"/>
  <c r="H95" i="28"/>
  <c r="G95" i="28"/>
  <c r="AF94" i="28"/>
  <c r="AE94" i="28"/>
  <c r="AD94" i="28"/>
  <c r="H94" i="28"/>
  <c r="G94" i="28"/>
  <c r="AF93" i="28"/>
  <c r="AE93" i="28"/>
  <c r="AD93" i="28"/>
  <c r="H93" i="28"/>
  <c r="G93" i="28"/>
  <c r="AF92" i="28"/>
  <c r="AE92" i="28"/>
  <c r="AD92" i="28"/>
  <c r="H92" i="28"/>
  <c r="G92" i="28"/>
  <c r="AF91" i="28"/>
  <c r="AE91" i="28"/>
  <c r="AD91" i="28"/>
  <c r="H91" i="28"/>
  <c r="G91" i="28"/>
  <c r="AF90" i="28"/>
  <c r="AE90" i="28"/>
  <c r="AD90" i="28"/>
  <c r="H90" i="28"/>
  <c r="G90" i="28"/>
  <c r="AF89" i="28"/>
  <c r="AE89" i="28"/>
  <c r="AD89" i="28"/>
  <c r="H89" i="28"/>
  <c r="G89" i="28"/>
  <c r="AF88" i="28"/>
  <c r="AE88" i="28"/>
  <c r="AD88" i="28"/>
  <c r="H88" i="28"/>
  <c r="G88" i="28"/>
  <c r="AF87" i="28"/>
  <c r="AE87" i="28"/>
  <c r="AD87" i="28"/>
  <c r="H87" i="28"/>
  <c r="G87" i="28"/>
  <c r="AF86" i="28"/>
  <c r="AE86" i="28"/>
  <c r="AD86" i="28"/>
  <c r="H86" i="28"/>
  <c r="G86" i="28"/>
  <c r="AF85" i="28"/>
  <c r="AE85" i="28"/>
  <c r="AD85" i="28"/>
  <c r="AC85" i="28"/>
  <c r="AC86" i="28" s="1"/>
  <c r="AC87" i="28" s="1"/>
  <c r="AC88" i="28" s="1"/>
  <c r="AC89" i="28" s="1"/>
  <c r="AC90" i="28" s="1"/>
  <c r="AC91" i="28" s="1"/>
  <c r="AC92" i="28" s="1"/>
  <c r="AC93" i="28" s="1"/>
  <c r="AC94" i="28" s="1"/>
  <c r="AC95" i="28" s="1"/>
  <c r="AC97" i="28" s="1"/>
  <c r="AC98" i="28" s="1"/>
  <c r="AB85" i="28"/>
  <c r="AB86" i="28" s="1"/>
  <c r="AB87" i="28" s="1"/>
  <c r="AB88" i="28" s="1"/>
  <c r="AB89" i="28" s="1"/>
  <c r="AB90" i="28" s="1"/>
  <c r="AB91" i="28" s="1"/>
  <c r="AB92" i="28" s="1"/>
  <c r="AB93" i="28" s="1"/>
  <c r="AB94" i="28" s="1"/>
  <c r="AB95" i="28" s="1"/>
  <c r="AB97" i="28" s="1"/>
  <c r="AB98" i="28" s="1"/>
  <c r="AA85" i="28"/>
  <c r="AA86" i="28" s="1"/>
  <c r="AA87" i="28" s="1"/>
  <c r="AA88" i="28" s="1"/>
  <c r="AA89" i="28" s="1"/>
  <c r="AA90" i="28" s="1"/>
  <c r="AA91" i="28" s="1"/>
  <c r="AA92" i="28" s="1"/>
  <c r="AA93" i="28" s="1"/>
  <c r="AA94" i="28" s="1"/>
  <c r="AA95" i="28" s="1"/>
  <c r="AA97" i="28" s="1"/>
  <c r="AA98" i="28" s="1"/>
  <c r="AE78" i="28"/>
  <c r="AD78" i="28"/>
  <c r="AE77" i="28"/>
  <c r="AD77" i="28"/>
  <c r="F77" i="28"/>
  <c r="H77" i="28" s="1"/>
  <c r="E77" i="28"/>
  <c r="E78" i="28" s="1"/>
  <c r="AF78" i="28" s="1"/>
  <c r="AF76" i="28"/>
  <c r="H76" i="28"/>
  <c r="G76" i="28"/>
  <c r="AF75" i="28"/>
  <c r="AE75" i="28"/>
  <c r="AD75" i="28"/>
  <c r="H75" i="28"/>
  <c r="G75" i="28"/>
  <c r="AF74" i="28"/>
  <c r="AE74" i="28"/>
  <c r="AD74" i="28"/>
  <c r="H74" i="28"/>
  <c r="G74" i="28"/>
  <c r="AF73" i="28"/>
  <c r="AE73" i="28"/>
  <c r="AD73" i="28"/>
  <c r="H73" i="28"/>
  <c r="G73" i="28"/>
  <c r="AF72" i="28"/>
  <c r="AE72" i="28"/>
  <c r="AD72" i="28"/>
  <c r="H72" i="28"/>
  <c r="G72" i="28"/>
  <c r="AF71" i="28"/>
  <c r="AE71" i="28"/>
  <c r="AD71" i="28"/>
  <c r="H71" i="28"/>
  <c r="G71" i="28"/>
  <c r="AF70" i="28"/>
  <c r="AE70" i="28"/>
  <c r="AD70" i="28"/>
  <c r="H70" i="28"/>
  <c r="G70" i="28"/>
  <c r="AF69" i="28"/>
  <c r="AE69" i="28"/>
  <c r="AD69" i="28"/>
  <c r="H69" i="28"/>
  <c r="G69" i="28"/>
  <c r="AF68" i="28"/>
  <c r="AE68" i="28"/>
  <c r="AD68" i="28"/>
  <c r="H68" i="28"/>
  <c r="G68" i="28"/>
  <c r="AF67" i="28"/>
  <c r="AE67" i="28"/>
  <c r="AD67" i="28"/>
  <c r="H67" i="28"/>
  <c r="G67" i="28"/>
  <c r="AF66" i="28"/>
  <c r="AE66" i="28"/>
  <c r="AD66" i="28"/>
  <c r="H66" i="28"/>
  <c r="G66" i="28"/>
  <c r="AF65" i="28"/>
  <c r="AE65" i="28"/>
  <c r="AD65" i="28"/>
  <c r="AC65" i="28"/>
  <c r="AC66" i="28" s="1"/>
  <c r="AC67" i="28" s="1"/>
  <c r="AC68" i="28" s="1"/>
  <c r="AC69" i="28" s="1"/>
  <c r="AC70" i="28" s="1"/>
  <c r="AC71" i="28" s="1"/>
  <c r="AC72" i="28" s="1"/>
  <c r="AC73" i="28" s="1"/>
  <c r="AC74" i="28" s="1"/>
  <c r="AC75" i="28" s="1"/>
  <c r="AC77" i="28" s="1"/>
  <c r="AC78" i="28" s="1"/>
  <c r="AB65" i="28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7" i="28" s="1"/>
  <c r="AB78" i="28" s="1"/>
  <c r="AA65" i="28"/>
  <c r="AA66" i="28" s="1"/>
  <c r="AA67" i="28" s="1"/>
  <c r="AA68" i="28" s="1"/>
  <c r="AA69" i="28" s="1"/>
  <c r="AA70" i="28" s="1"/>
  <c r="AA71" i="28" s="1"/>
  <c r="AA72" i="28" s="1"/>
  <c r="AA73" i="28" s="1"/>
  <c r="AA74" i="28" s="1"/>
  <c r="AA75" i="28" s="1"/>
  <c r="AA77" i="28" s="1"/>
  <c r="AA78" i="28" s="1"/>
  <c r="AE58" i="28"/>
  <c r="AD58" i="28"/>
  <c r="AE57" i="28"/>
  <c r="AD57" i="28"/>
  <c r="F57" i="28"/>
  <c r="H57" i="28" s="1"/>
  <c r="E57" i="28"/>
  <c r="AF57" i="28" s="1"/>
  <c r="AF56" i="28"/>
  <c r="H56" i="28"/>
  <c r="G56" i="28"/>
  <c r="AF55" i="28"/>
  <c r="AE55" i="28"/>
  <c r="AD55" i="28"/>
  <c r="H55" i="28"/>
  <c r="G55" i="28"/>
  <c r="AF54" i="28"/>
  <c r="AE54" i="28"/>
  <c r="AD54" i="28"/>
  <c r="H54" i="28"/>
  <c r="G54" i="28"/>
  <c r="B54" i="28"/>
  <c r="B74" i="28" s="1"/>
  <c r="B94" i="28" s="1"/>
  <c r="B114" i="28" s="1"/>
  <c r="B134" i="28" s="1"/>
  <c r="B154" i="28" s="1"/>
  <c r="AF53" i="28"/>
  <c r="AE53" i="28"/>
  <c r="AD53" i="28"/>
  <c r="H53" i="28"/>
  <c r="G53" i="28"/>
  <c r="AF52" i="28"/>
  <c r="AE52" i="28"/>
  <c r="AD52" i="28"/>
  <c r="H52" i="28"/>
  <c r="G52" i="28"/>
  <c r="B52" i="28"/>
  <c r="B72" i="28" s="1"/>
  <c r="B92" i="28" s="1"/>
  <c r="B112" i="28" s="1"/>
  <c r="B132" i="28" s="1"/>
  <c r="B152" i="28" s="1"/>
  <c r="AF51" i="28"/>
  <c r="AE51" i="28"/>
  <c r="AD51" i="28"/>
  <c r="H51" i="28"/>
  <c r="G51" i="28"/>
  <c r="B51" i="28"/>
  <c r="B71" i="28" s="1"/>
  <c r="B91" i="28" s="1"/>
  <c r="B111" i="28" s="1"/>
  <c r="B131" i="28" s="1"/>
  <c r="B151" i="28" s="1"/>
  <c r="AF50" i="28"/>
  <c r="AE50" i="28"/>
  <c r="AD50" i="28"/>
  <c r="H50" i="28"/>
  <c r="G50" i="28"/>
  <c r="AF49" i="28"/>
  <c r="AE49" i="28"/>
  <c r="AD49" i="28"/>
  <c r="H49" i="28"/>
  <c r="G49" i="28"/>
  <c r="AF48" i="28"/>
  <c r="AE48" i="28"/>
  <c r="AD48" i="28"/>
  <c r="H48" i="28"/>
  <c r="G48" i="28"/>
  <c r="AF47" i="28"/>
  <c r="AE47" i="28"/>
  <c r="AD47" i="28"/>
  <c r="H47" i="28"/>
  <c r="G47" i="28"/>
  <c r="B47" i="28"/>
  <c r="B67" i="28" s="1"/>
  <c r="B87" i="28" s="1"/>
  <c r="B107" i="28" s="1"/>
  <c r="B127" i="28" s="1"/>
  <c r="B147" i="28" s="1"/>
  <c r="AF46" i="28"/>
  <c r="AE46" i="28"/>
  <c r="AD46" i="28"/>
  <c r="H46" i="28"/>
  <c r="G46" i="28"/>
  <c r="AF45" i="28"/>
  <c r="AE45" i="28"/>
  <c r="AD45" i="28"/>
  <c r="AC45" i="28"/>
  <c r="AC46" i="28" s="1"/>
  <c r="AC47" i="28" s="1"/>
  <c r="AC48" i="28" s="1"/>
  <c r="AC49" i="28" s="1"/>
  <c r="AC50" i="28" s="1"/>
  <c r="AC51" i="28" s="1"/>
  <c r="AC52" i="28" s="1"/>
  <c r="AC53" i="28" s="1"/>
  <c r="AC54" i="28" s="1"/>
  <c r="AC55" i="28" s="1"/>
  <c r="AC57" i="28" s="1"/>
  <c r="AC58" i="28" s="1"/>
  <c r="AB45" i="28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7" i="28" s="1"/>
  <c r="AB58" i="28" s="1"/>
  <c r="AA45" i="28"/>
  <c r="AA46" i="28" s="1"/>
  <c r="AA47" i="28" s="1"/>
  <c r="AA48" i="28" s="1"/>
  <c r="AA49" i="28" s="1"/>
  <c r="AA50" i="28" s="1"/>
  <c r="AA51" i="28" s="1"/>
  <c r="AA52" i="28" s="1"/>
  <c r="AA53" i="28" s="1"/>
  <c r="AA54" i="28" s="1"/>
  <c r="AA55" i="28" s="1"/>
  <c r="AA57" i="28" s="1"/>
  <c r="AA58" i="28" s="1"/>
  <c r="AE38" i="28"/>
  <c r="AD38" i="28"/>
  <c r="AE37" i="28"/>
  <c r="AD37" i="28"/>
  <c r="F37" i="28"/>
  <c r="F38" i="28" s="1"/>
  <c r="E37" i="28"/>
  <c r="AF37" i="28" s="1"/>
  <c r="AF36" i="28"/>
  <c r="AE36" i="28"/>
  <c r="AD36" i="28"/>
  <c r="H36" i="28"/>
  <c r="G36" i="28"/>
  <c r="AF35" i="28"/>
  <c r="AE35" i="28"/>
  <c r="AD35" i="28"/>
  <c r="H35" i="28"/>
  <c r="G35" i="28"/>
  <c r="AF34" i="28"/>
  <c r="AE34" i="28"/>
  <c r="AD34" i="28"/>
  <c r="H34" i="28"/>
  <c r="G34" i="28"/>
  <c r="AF33" i="28"/>
  <c r="AE33" i="28"/>
  <c r="AD33" i="28"/>
  <c r="H33" i="28"/>
  <c r="G33" i="28"/>
  <c r="AF32" i="28"/>
  <c r="AE32" i="28"/>
  <c r="AD32" i="28"/>
  <c r="H32" i="28"/>
  <c r="G32" i="28"/>
  <c r="AF31" i="28"/>
  <c r="AE31" i="28"/>
  <c r="AD31" i="28"/>
  <c r="H31" i="28"/>
  <c r="G31" i="28"/>
  <c r="AF30" i="28"/>
  <c r="AE30" i="28"/>
  <c r="AD30" i="28"/>
  <c r="H30" i="28"/>
  <c r="G30" i="28"/>
  <c r="AF29" i="28"/>
  <c r="AE29" i="28"/>
  <c r="AD29" i="28"/>
  <c r="H29" i="28"/>
  <c r="G29" i="28"/>
  <c r="AF28" i="28"/>
  <c r="AE28" i="28"/>
  <c r="AD28" i="28"/>
  <c r="H28" i="28"/>
  <c r="G28" i="28"/>
  <c r="AF27" i="28"/>
  <c r="AE27" i="28"/>
  <c r="AD27" i="28"/>
  <c r="H27" i="28"/>
  <c r="G27" i="28"/>
  <c r="AF26" i="28"/>
  <c r="AE26" i="28"/>
  <c r="AD26" i="28"/>
  <c r="H26" i="28"/>
  <c r="G26" i="28"/>
  <c r="AF25" i="28"/>
  <c r="AE25" i="28"/>
  <c r="AD25" i="28"/>
  <c r="AC25" i="28"/>
  <c r="AC26" i="28" s="1"/>
  <c r="AC27" i="28" s="1"/>
  <c r="AC28" i="28" s="1"/>
  <c r="AC29" i="28" s="1"/>
  <c r="AC30" i="28" s="1"/>
  <c r="AC31" i="28" s="1"/>
  <c r="AC32" i="28" s="1"/>
  <c r="AC33" i="28" s="1"/>
  <c r="AC34" i="28" s="1"/>
  <c r="AC35" i="28" s="1"/>
  <c r="AB25" i="28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A25" i="28"/>
  <c r="AA26" i="28" s="1"/>
  <c r="AA27" i="28" s="1"/>
  <c r="AA28" i="28" s="1"/>
  <c r="AA29" i="28" s="1"/>
  <c r="AA30" i="28" s="1"/>
  <c r="AA31" i="28" s="1"/>
  <c r="AA32" i="28" s="1"/>
  <c r="AA33" i="28" s="1"/>
  <c r="AA34" i="28" s="1"/>
  <c r="AA35" i="28" s="1"/>
  <c r="AE17" i="28"/>
  <c r="AD17" i="28"/>
  <c r="F17" i="28"/>
  <c r="F18" i="28" s="1"/>
  <c r="E17" i="28"/>
  <c r="AF17" i="28" s="1"/>
  <c r="AF16" i="28"/>
  <c r="AE16" i="28"/>
  <c r="AD16" i="28"/>
  <c r="H16" i="28"/>
  <c r="G16" i="28"/>
  <c r="AF15" i="28"/>
  <c r="AE15" i="28"/>
  <c r="AD15" i="28"/>
  <c r="H15" i="28"/>
  <c r="G15" i="28"/>
  <c r="AF14" i="28"/>
  <c r="AE14" i="28"/>
  <c r="AD14" i="28"/>
  <c r="H14" i="28"/>
  <c r="G14" i="28"/>
  <c r="AF13" i="28"/>
  <c r="AE13" i="28"/>
  <c r="AD13" i="28"/>
  <c r="H13" i="28"/>
  <c r="G13" i="28"/>
  <c r="AF12" i="28"/>
  <c r="AE12" i="28"/>
  <c r="AD12" i="28"/>
  <c r="H12" i="28"/>
  <c r="G12" i="28"/>
  <c r="AF11" i="28"/>
  <c r="AE11" i="28"/>
  <c r="AD11" i="28"/>
  <c r="H11" i="28"/>
  <c r="G11" i="28"/>
  <c r="AF10" i="28"/>
  <c r="AE10" i="28"/>
  <c r="AD10" i="28"/>
  <c r="H10" i="28"/>
  <c r="G10" i="28"/>
  <c r="AF9" i="28"/>
  <c r="AE9" i="28"/>
  <c r="AD9" i="28"/>
  <c r="H9" i="28"/>
  <c r="G9" i="28"/>
  <c r="AF8" i="28"/>
  <c r="AE8" i="28"/>
  <c r="AD8" i="28"/>
  <c r="H8" i="28"/>
  <c r="G8" i="28"/>
  <c r="AF7" i="28"/>
  <c r="AE7" i="28"/>
  <c r="AD7" i="28"/>
  <c r="H7" i="28"/>
  <c r="G7" i="28"/>
  <c r="AF6" i="28"/>
  <c r="AE6" i="28"/>
  <c r="AD6" i="28"/>
  <c r="H6" i="28"/>
  <c r="G6" i="28"/>
  <c r="AF5" i="28"/>
  <c r="AE5" i="28"/>
  <c r="AD5" i="28"/>
  <c r="AC5" i="28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B5" i="28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A5" i="28"/>
  <c r="AA6" i="28" s="1"/>
  <c r="AA7" i="28" s="1"/>
  <c r="AA8" i="28" s="1"/>
  <c r="AA9" i="28" s="1"/>
  <c r="AA10" i="28" s="1"/>
  <c r="AA11" i="28" s="1"/>
  <c r="AA12" i="28" s="1"/>
  <c r="AA13" i="28" s="1"/>
  <c r="AA14" i="28" s="1"/>
  <c r="AA15" i="28" s="1"/>
  <c r="AA16" i="28" s="1"/>
  <c r="AA17" i="28" s="1"/>
  <c r="F49" i="7"/>
  <c r="F48" i="7"/>
  <c r="F47" i="7"/>
  <c r="N116" i="3" l="1"/>
  <c r="M133" i="3"/>
  <c r="G31" i="3"/>
  <c r="H48" i="3"/>
  <c r="G99" i="3"/>
  <c r="G14" i="3"/>
  <c r="H31" i="3"/>
  <c r="G82" i="3"/>
  <c r="H99" i="3"/>
  <c r="M116" i="3"/>
  <c r="M85" i="4"/>
  <c r="F17" i="29"/>
  <c r="G54" i="29"/>
  <c r="F58" i="28"/>
  <c r="N117" i="5"/>
  <c r="E18" i="28"/>
  <c r="E38" i="28"/>
  <c r="AF38" i="28" s="1"/>
  <c r="H17" i="28"/>
  <c r="H37" i="28"/>
  <c r="AF35" i="29"/>
  <c r="AF16" i="29"/>
  <c r="G16" i="29"/>
  <c r="G17" i="28"/>
  <c r="G37" i="28"/>
  <c r="E58" i="28"/>
  <c r="AF58" i="28" s="1"/>
  <c r="G57" i="28"/>
  <c r="M52" i="4"/>
  <c r="G8" i="4"/>
  <c r="N19" i="4"/>
  <c r="H8" i="4"/>
  <c r="M30" i="4"/>
  <c r="G30" i="4"/>
  <c r="G41" i="4"/>
  <c r="G52" i="4"/>
  <c r="N74" i="4"/>
  <c r="G19" i="4"/>
  <c r="H30" i="4"/>
  <c r="H41" i="4"/>
  <c r="H52" i="4"/>
  <c r="M63" i="4"/>
  <c r="N37" i="5"/>
  <c r="N57" i="5"/>
  <c r="M97" i="5"/>
  <c r="M17" i="5"/>
  <c r="G17" i="5"/>
  <c r="F18" i="5"/>
  <c r="H37" i="5"/>
  <c r="N17" i="5"/>
  <c r="M37" i="5"/>
  <c r="M57" i="5"/>
  <c r="E38" i="5"/>
  <c r="C38" i="5" s="1"/>
  <c r="E58" i="5"/>
  <c r="C58" i="5" s="1"/>
  <c r="N77" i="5"/>
  <c r="M77" i="5"/>
  <c r="N97" i="5"/>
  <c r="J138" i="5"/>
  <c r="G37" i="5"/>
  <c r="G57" i="5"/>
  <c r="H99" i="11"/>
  <c r="G99" i="11"/>
  <c r="E100" i="11"/>
  <c r="H82" i="11"/>
  <c r="G65" i="11"/>
  <c r="E100" i="10"/>
  <c r="F83" i="10"/>
  <c r="E83" i="10"/>
  <c r="J68" i="6"/>
  <c r="G67" i="6"/>
  <c r="H67" i="6"/>
  <c r="H95" i="6"/>
  <c r="G96" i="4"/>
  <c r="AF73" i="29"/>
  <c r="AF54" i="29"/>
  <c r="F55" i="29"/>
  <c r="H45" i="30"/>
  <c r="G9" i="30"/>
  <c r="H9" i="30"/>
  <c r="H33" i="30"/>
  <c r="G21" i="30"/>
  <c r="N167" i="3"/>
  <c r="G91" i="8"/>
  <c r="J92" i="8"/>
  <c r="G114" i="9"/>
  <c r="G101" i="9"/>
  <c r="E102" i="9"/>
  <c r="E89" i="9"/>
  <c r="H85" i="4"/>
  <c r="G85" i="4"/>
  <c r="G177" i="1"/>
  <c r="H117" i="5"/>
  <c r="C118" i="5"/>
  <c r="G117" i="5"/>
  <c r="J118" i="5"/>
  <c r="G82" i="11"/>
  <c r="E83" i="11"/>
  <c r="H65" i="11"/>
  <c r="E66" i="11"/>
  <c r="G48" i="11"/>
  <c r="H48" i="11"/>
  <c r="H99" i="10"/>
  <c r="J100" i="10"/>
  <c r="J83" i="10"/>
  <c r="E66" i="10"/>
  <c r="H65" i="10"/>
  <c r="G65" i="10"/>
  <c r="H114" i="9"/>
  <c r="J115" i="9"/>
  <c r="F102" i="9"/>
  <c r="H88" i="9"/>
  <c r="G88" i="9"/>
  <c r="F76" i="9"/>
  <c r="G75" i="9"/>
  <c r="E96" i="6"/>
  <c r="J96" i="6"/>
  <c r="G81" i="6"/>
  <c r="E82" i="6"/>
  <c r="F82" i="6"/>
  <c r="H53" i="6"/>
  <c r="E54" i="6"/>
  <c r="F97" i="4"/>
  <c r="G63" i="4"/>
  <c r="G74" i="4"/>
  <c r="H63" i="4"/>
  <c r="H74" i="4"/>
  <c r="F118" i="2"/>
  <c r="G117" i="2"/>
  <c r="F106" i="2"/>
  <c r="G105" i="2"/>
  <c r="F94" i="2"/>
  <c r="G93" i="2"/>
  <c r="H81" i="2"/>
  <c r="F93" i="29"/>
  <c r="AF92" i="29"/>
  <c r="G92" i="29"/>
  <c r="F74" i="29"/>
  <c r="G73" i="29"/>
  <c r="G35" i="29"/>
  <c r="H35" i="29"/>
  <c r="M167" i="3"/>
  <c r="N150" i="3"/>
  <c r="M150" i="3"/>
  <c r="G97" i="5"/>
  <c r="H48" i="10"/>
  <c r="H129" i="8"/>
  <c r="AC37" i="28"/>
  <c r="AC38" i="28" s="1"/>
  <c r="AC36" i="28"/>
  <c r="AA37" i="28"/>
  <c r="AA38" i="28" s="1"/>
  <c r="AA36" i="28"/>
  <c r="AB37" i="28"/>
  <c r="AB38" i="28" s="1"/>
  <c r="AB36" i="28"/>
  <c r="H91" i="8"/>
  <c r="G150" i="3"/>
  <c r="H133" i="3"/>
  <c r="G133" i="3"/>
  <c r="G77" i="28"/>
  <c r="AF77" i="28"/>
  <c r="F118" i="28"/>
  <c r="AF97" i="28"/>
  <c r="G97" i="28"/>
  <c r="F78" i="28"/>
  <c r="AF117" i="28"/>
  <c r="G117" i="28"/>
  <c r="H97" i="28"/>
  <c r="H110" i="8"/>
  <c r="E111" i="8"/>
  <c r="J111" i="8"/>
  <c r="F142" i="1"/>
  <c r="G141" i="1"/>
  <c r="H167" i="3"/>
  <c r="G167" i="3"/>
  <c r="H150" i="3"/>
  <c r="H177" i="1"/>
  <c r="F160" i="1"/>
  <c r="G159" i="1"/>
  <c r="F73" i="8"/>
  <c r="G72" i="8"/>
  <c r="F138" i="5"/>
  <c r="H137" i="5"/>
  <c r="F78" i="5"/>
  <c r="E78" i="5"/>
  <c r="C78" i="5" s="1"/>
  <c r="G77" i="5"/>
  <c r="H77" i="5"/>
  <c r="G116" i="3"/>
  <c r="H116" i="3"/>
  <c r="G123" i="1"/>
  <c r="H123" i="1"/>
  <c r="E130" i="8"/>
  <c r="J130" i="8"/>
  <c r="E98" i="5"/>
  <c r="C98" i="5" s="1"/>
  <c r="F98" i="5"/>
  <c r="H97" i="5"/>
</calcChain>
</file>

<file path=xl/comments1.xml><?xml version="1.0" encoding="utf-8"?>
<comments xmlns="http://schemas.openxmlformats.org/spreadsheetml/2006/main">
  <authors>
    <author>作者</author>
  </authors>
  <commentList>
    <comment ref="A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601MT TAO上</t>
        </r>
      </text>
    </comment>
    <comment ref="F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577MT 在TAO上货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F9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777MT TAO上</t>
        </r>
      </text>
    </comment>
    <comment ref="F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891MT TAO 上货</t>
        </r>
      </text>
    </comment>
    <comment ref="A9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2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610T/9862MT 卸HKG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caizheng/Cai Zheng(COSCON S.E.A头程脱班未衔接上
</t>
        </r>
      </text>
    </comment>
    <comment ref="A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  <comment ref="A1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1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  <comment ref="A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SHK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  <comment ref="A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HKG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NSH</t>
        </r>
      </text>
    </comment>
  </commentList>
</comments>
</file>

<file path=xl/sharedStrings.xml><?xml version="1.0" encoding="utf-8"?>
<sst xmlns="http://schemas.openxmlformats.org/spreadsheetml/2006/main" count="7868" uniqueCount="958">
  <si>
    <t>Week</t>
    <phoneticPr fontId="3" type="noConversion"/>
  </si>
  <si>
    <t>SA</t>
    <phoneticPr fontId="3" type="noConversion"/>
  </si>
  <si>
    <t>远程BOOKING</t>
    <phoneticPr fontId="3" type="noConversion"/>
  </si>
  <si>
    <t>GAP</t>
    <phoneticPr fontId="3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</si>
  <si>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3" type="noConversion"/>
  </si>
  <si>
    <t>REMARK</t>
    <phoneticPr fontId="3" type="noConversion"/>
  </si>
  <si>
    <t>REGION</t>
  </si>
  <si>
    <t>ETD</t>
  </si>
  <si>
    <r>
      <rPr>
        <sz val="10"/>
        <color rgb="FF000000"/>
        <rFont val="宋体"/>
        <family val="3"/>
        <charset val="134"/>
      </rPr>
      <t>近程</t>
    </r>
  </si>
  <si>
    <t>SGP</t>
  </si>
  <si>
    <r>
      <rPr>
        <sz val="10"/>
        <color rgb="FF000000"/>
        <rFont val="宋体"/>
        <family val="3"/>
        <charset val="134"/>
      </rPr>
      <t>近程</t>
    </r>
    <phoneticPr fontId="3" type="noConversion"/>
  </si>
  <si>
    <t>PKL</t>
  </si>
  <si>
    <t>TOTAL</t>
    <phoneticPr fontId="3" type="noConversion"/>
  </si>
  <si>
    <t>TEU</t>
  </si>
  <si>
    <t>MT</t>
  </si>
  <si>
    <t>WEEK</t>
    <phoneticPr fontId="3" type="noConversion"/>
  </si>
  <si>
    <t>M/V</t>
    <phoneticPr fontId="3" type="noConversion"/>
  </si>
  <si>
    <t>Line</t>
    <phoneticPr fontId="3" type="noConversion"/>
  </si>
  <si>
    <t>REGION</t>
    <phoneticPr fontId="3" type="noConversion"/>
  </si>
  <si>
    <t>BSA TEU</t>
    <phoneticPr fontId="3" type="noConversion"/>
  </si>
  <si>
    <t>Booking</t>
    <phoneticPr fontId="3" type="noConversion"/>
  </si>
  <si>
    <t>COSCO T/S</t>
    <phoneticPr fontId="3" type="noConversion"/>
  </si>
  <si>
    <r>
      <rPr>
        <sz val="10"/>
        <color theme="1"/>
        <rFont val="宋体"/>
        <family val="3"/>
        <charset val="134"/>
      </rPr>
      <t>总舱位合计</t>
    </r>
    <phoneticPr fontId="3" type="noConversion"/>
  </si>
  <si>
    <t>CVT-T</t>
    <phoneticPr fontId="3" type="noConversion"/>
  </si>
  <si>
    <t>CSCL CALLAO 027S</t>
    <phoneticPr fontId="3" type="noConversion"/>
  </si>
  <si>
    <t>CVT-Q3V-027-S</t>
    <phoneticPr fontId="3" type="noConversion"/>
  </si>
  <si>
    <t>Dely</t>
    <phoneticPr fontId="3" type="noConversion"/>
  </si>
  <si>
    <t>TAO</t>
    <phoneticPr fontId="3" type="noConversion"/>
  </si>
  <si>
    <t>YNT</t>
    <phoneticPr fontId="3" type="noConversion"/>
  </si>
  <si>
    <t>SHA</t>
    <phoneticPr fontId="3" type="noConversion"/>
  </si>
  <si>
    <t>SHK</t>
    <phoneticPr fontId="3" type="noConversion"/>
  </si>
  <si>
    <t>DLC</t>
    <phoneticPr fontId="3" type="noConversion"/>
  </si>
  <si>
    <t>TSN</t>
    <phoneticPr fontId="3" type="noConversion"/>
  </si>
  <si>
    <t>WUH</t>
    <phoneticPr fontId="3" type="noConversion"/>
  </si>
  <si>
    <t>via SHA</t>
    <phoneticPr fontId="3" type="noConversion"/>
  </si>
  <si>
    <t>via TAO</t>
    <phoneticPr fontId="3" type="noConversion"/>
  </si>
  <si>
    <t>via TAO</t>
    <phoneticPr fontId="3" type="noConversion"/>
  </si>
  <si>
    <t>CSCL LIMA 028N</t>
    <phoneticPr fontId="3" type="noConversion"/>
  </si>
  <si>
    <t>LCH</t>
    <phoneticPr fontId="3" type="noConversion"/>
  </si>
  <si>
    <t>CVT-QCO-028-N</t>
    <phoneticPr fontId="3" type="noConversion"/>
  </si>
  <si>
    <t>OMIT</t>
    <phoneticPr fontId="3" type="noConversion"/>
  </si>
  <si>
    <t>CSCL MELBOURNE 099S</t>
    <phoneticPr fontId="3" type="noConversion"/>
  </si>
  <si>
    <t>CVT-REY-099-S</t>
    <phoneticPr fontId="3" type="noConversion"/>
  </si>
  <si>
    <t>via SHA</t>
    <phoneticPr fontId="3" type="noConversion"/>
  </si>
  <si>
    <t>OMIT</t>
    <phoneticPr fontId="3" type="noConversion"/>
  </si>
  <si>
    <t>BLANK SAILING</t>
    <phoneticPr fontId="3" type="noConversion"/>
  </si>
  <si>
    <t>NCT</t>
    <phoneticPr fontId="3" type="noConversion"/>
  </si>
  <si>
    <t>CSCL PANAMA 031S</t>
    <phoneticPr fontId="3" type="noConversion"/>
  </si>
  <si>
    <t>NCT-QY8-031-S</t>
    <phoneticPr fontId="3" type="noConversion"/>
  </si>
  <si>
    <t>BLANK SAILING</t>
    <phoneticPr fontId="3" type="noConversion"/>
  </si>
  <si>
    <t>CSCL MELBOURNE 100S</t>
    <phoneticPr fontId="3" type="noConversion"/>
  </si>
  <si>
    <t>CVT-REY-100-S</t>
    <phoneticPr fontId="3" type="noConversion"/>
  </si>
  <si>
    <t>CSCL MELBOURNE 099N</t>
    <phoneticPr fontId="3" type="noConversion"/>
  </si>
  <si>
    <t>CVT-REY-099-N</t>
    <phoneticPr fontId="3" type="noConversion"/>
  </si>
  <si>
    <t>LCH</t>
    <phoneticPr fontId="3" type="noConversion"/>
  </si>
  <si>
    <t>CSCL CALLAO 028N</t>
    <phoneticPr fontId="3" type="noConversion"/>
  </si>
  <si>
    <t>FRED 037 S</t>
    <phoneticPr fontId="3" type="noConversion"/>
  </si>
  <si>
    <t>NCT-AYL-037-S</t>
    <phoneticPr fontId="3" type="noConversion"/>
  </si>
  <si>
    <t>TSN</t>
    <phoneticPr fontId="3" type="noConversion"/>
  </si>
  <si>
    <t>TAO</t>
    <phoneticPr fontId="3" type="noConversion"/>
  </si>
  <si>
    <t>HKG</t>
    <phoneticPr fontId="3" type="noConversion"/>
  </si>
  <si>
    <t>SHK</t>
    <phoneticPr fontId="3" type="noConversion"/>
  </si>
  <si>
    <t>CSCL MONTEVIDEO 030S</t>
    <phoneticPr fontId="3" type="noConversion"/>
  </si>
  <si>
    <t>NCT-QY2-030-S</t>
    <phoneticPr fontId="3" type="noConversion"/>
  </si>
  <si>
    <t>FRED 038S</t>
    <phoneticPr fontId="3" type="noConversion"/>
  </si>
  <si>
    <t>CSCL PANAMA 031N</t>
    <phoneticPr fontId="3" type="noConversion"/>
  </si>
  <si>
    <t>NCT-QY8-031-N</t>
    <phoneticPr fontId="3" type="noConversion"/>
  </si>
  <si>
    <t>HKG</t>
    <phoneticPr fontId="3" type="noConversion"/>
  </si>
  <si>
    <t>ZHA</t>
    <phoneticPr fontId="3" type="noConversion"/>
  </si>
  <si>
    <t>FRED 037N</t>
    <phoneticPr fontId="3" type="noConversion"/>
  </si>
  <si>
    <t>NCT-AYL-037-N</t>
    <phoneticPr fontId="3" type="noConversion"/>
  </si>
  <si>
    <t>CSCL MONTEVIDEO 030N</t>
    <phoneticPr fontId="3" type="noConversion"/>
  </si>
  <si>
    <t>NCT-QY2-030-N</t>
    <phoneticPr fontId="3" type="noConversion"/>
  </si>
  <si>
    <t>Week</t>
    <phoneticPr fontId="3" type="noConversion"/>
  </si>
  <si>
    <t>Dealy</t>
    <phoneticPr fontId="3" type="noConversion"/>
  </si>
  <si>
    <t>SA</t>
    <phoneticPr fontId="3" type="noConversion"/>
  </si>
  <si>
    <t>远程BOOKING</t>
    <phoneticPr fontId="3" type="noConversion"/>
  </si>
  <si>
    <t>GAP</t>
    <phoneticPr fontId="3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</si>
  <si>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3" type="noConversion"/>
  </si>
  <si>
    <t>WEEK</t>
    <phoneticPr fontId="3" type="noConversion"/>
  </si>
  <si>
    <t>M/V</t>
    <phoneticPr fontId="3" type="noConversion"/>
  </si>
  <si>
    <t>Line</t>
    <phoneticPr fontId="3" type="noConversion"/>
  </si>
  <si>
    <t>REGION</t>
    <phoneticPr fontId="3" type="noConversion"/>
  </si>
  <si>
    <t>BSA TEU</t>
    <phoneticPr fontId="3" type="noConversion"/>
  </si>
  <si>
    <t>Booking</t>
    <phoneticPr fontId="3" type="noConversion"/>
  </si>
  <si>
    <t>SHA</t>
  </si>
  <si>
    <t>NGB</t>
  </si>
  <si>
    <t>COSCO T/S</t>
    <phoneticPr fontId="3" type="noConversion"/>
  </si>
  <si>
    <r>
      <rPr>
        <sz val="10"/>
        <color theme="1"/>
        <rFont val="宋体"/>
        <family val="3"/>
        <charset val="134"/>
      </rPr>
      <t>总舱位合计</t>
    </r>
    <phoneticPr fontId="3" type="noConversion"/>
  </si>
  <si>
    <r>
      <rPr>
        <sz val="10"/>
        <color theme="1"/>
        <rFont val="宋体"/>
        <family val="3"/>
        <charset val="134"/>
      </rPr>
      <t>装载率</t>
    </r>
    <phoneticPr fontId="3" type="noConversion"/>
  </si>
  <si>
    <t>JVT</t>
    <phoneticPr fontId="3" type="noConversion"/>
  </si>
  <si>
    <t>Load before LCH</t>
    <phoneticPr fontId="3" type="noConversion"/>
  </si>
  <si>
    <t>SHA</t>
    <phoneticPr fontId="3" type="noConversion"/>
  </si>
  <si>
    <t>SWA</t>
    <phoneticPr fontId="3" type="noConversion"/>
  </si>
  <si>
    <t>WUH</t>
    <phoneticPr fontId="3" type="noConversion"/>
  </si>
  <si>
    <t>via SHA</t>
    <phoneticPr fontId="3" type="noConversion"/>
  </si>
  <si>
    <t>DLC</t>
    <phoneticPr fontId="3" type="noConversion"/>
  </si>
  <si>
    <t>via NGB</t>
    <phoneticPr fontId="3" type="noConversion"/>
  </si>
  <si>
    <t>via NGB</t>
    <phoneticPr fontId="3" type="noConversion"/>
  </si>
  <si>
    <t>HAK</t>
    <phoneticPr fontId="3" type="noConversion"/>
  </si>
  <si>
    <t>via NSH</t>
    <phoneticPr fontId="3" type="noConversion"/>
  </si>
  <si>
    <t>XMN</t>
    <phoneticPr fontId="3" type="noConversion"/>
  </si>
  <si>
    <t>via NSH</t>
    <phoneticPr fontId="3" type="noConversion"/>
  </si>
  <si>
    <t>ABSA</t>
  </si>
  <si>
    <t>CNC+20TEU/280MT</t>
    <phoneticPr fontId="3" type="noConversion"/>
  </si>
  <si>
    <t>WHL +19TEU/266MT</t>
    <phoneticPr fontId="3" type="noConversion"/>
  </si>
  <si>
    <t>JVT-TCZ-010-S</t>
    <phoneticPr fontId="3" type="noConversion"/>
  </si>
  <si>
    <t>WHL +18TEU/252MT</t>
    <phoneticPr fontId="3" type="noConversion"/>
  </si>
  <si>
    <t>SINOTRANS KAOHSIUNG 013S</t>
    <phoneticPr fontId="3" type="noConversion"/>
  </si>
  <si>
    <t>JVT-TCU-013-S</t>
    <phoneticPr fontId="3" type="noConversion"/>
  </si>
  <si>
    <t>-MOUNT BUTLER V.015S(069QSS) : BLANK SAILING</t>
  </si>
  <si>
    <t>-SINOTRANS KAOHSIUNG V.012S(071QSS) : 100+20=120 TEUS</t>
  </si>
  <si>
    <t>-SINOTRANS KEELUNG V.010S(073QSS) : 100+20=120 TEUS</t>
  </si>
  <si>
    <t>-MOUNT BUTLER V.016S(075QSS) : 100+20=120 TEUS</t>
  </si>
  <si>
    <t>-SINOTRANS KAOHSIUNG V.013S(077QSS) : 100+20=120 TEUS</t>
  </si>
  <si>
    <t>-SINOTRANS KEELUNG V.011S(079QSS) : 100+20=120 TEUS</t>
  </si>
  <si>
    <t>CNC’s BSA will be resumed to 100teus from M/V MOUNT BUTLER V.017S(081QSS) ETA SWA: 12/APR.</t>
  </si>
  <si>
    <t>JVT</t>
    <phoneticPr fontId="3" type="noConversion"/>
  </si>
  <si>
    <t>Please see revised BSA for WHL due to SHANTOU omission on SINOTRANS KEELUNG V.009S.</t>
  </si>
  <si>
    <t>Original BSA</t>
  </si>
  <si>
    <t xml:space="preserve">Reallocation </t>
  </si>
  <si>
    <t>BKK DWT reallocation</t>
  </si>
  <si>
    <t>BKK DWT adjustment</t>
  </si>
  <si>
    <t>SHA 02/19, Sinotrans Keelung 009S</t>
  </si>
  <si>
    <t>150 TEU/2100 tons</t>
  </si>
  <si>
    <t>-56 TEU/784 tons</t>
  </si>
  <si>
    <t>94 TEU/1316 tons</t>
  </si>
  <si>
    <t>-290 tons</t>
  </si>
  <si>
    <t>1210 tons</t>
  </si>
  <si>
    <t>SHA 03/05, Sinotrans Kaohsiung 012S</t>
  </si>
  <si>
    <t>+19 TEU/266 tons</t>
  </si>
  <si>
    <t>169 TEU/2366 tons</t>
  </si>
  <si>
    <t>+100 tons</t>
  </si>
  <si>
    <t>1600 tons</t>
  </si>
  <si>
    <t>SHA 03/12, Sinotrans Keelung 010S</t>
  </si>
  <si>
    <t>SHA 03/19, Mount Butler 016S</t>
  </si>
  <si>
    <t>+18 TEU/252 tons</t>
  </si>
  <si>
    <t>168 TEU/2352 tons</t>
  </si>
  <si>
    <t>+90 tons</t>
  </si>
  <si>
    <t>1590 tons</t>
  </si>
  <si>
    <t>RBC2</t>
    <phoneticPr fontId="3" type="noConversion"/>
  </si>
  <si>
    <t>RBC2</t>
    <phoneticPr fontId="3" type="noConversion"/>
  </si>
  <si>
    <t>GANTA BHUM 107S</t>
    <phoneticPr fontId="3" type="noConversion"/>
  </si>
  <si>
    <t>RBC2-A23-107-S</t>
    <phoneticPr fontId="3" type="noConversion"/>
  </si>
  <si>
    <t>NGB</t>
    <phoneticPr fontId="3" type="noConversion"/>
  </si>
  <si>
    <t>via SHK</t>
    <phoneticPr fontId="3" type="noConversion"/>
  </si>
  <si>
    <t>Load before KOS</t>
    <phoneticPr fontId="3" type="noConversion"/>
  </si>
  <si>
    <t>Load after KOS</t>
    <phoneticPr fontId="3" type="noConversion"/>
  </si>
  <si>
    <t>离开西港吃水</t>
    <phoneticPr fontId="3" type="noConversion"/>
  </si>
  <si>
    <t>CVT-V</t>
    <phoneticPr fontId="3" type="noConversion"/>
  </si>
  <si>
    <t>KOTA PURI 022W</t>
    <phoneticPr fontId="3" type="noConversion"/>
  </si>
  <si>
    <t>OMIT</t>
    <phoneticPr fontId="3" type="noConversion"/>
  </si>
  <si>
    <t>PONTRESINA 035W</t>
    <phoneticPr fontId="3" type="noConversion"/>
  </si>
  <si>
    <t>CVT2</t>
    <phoneticPr fontId="3" type="noConversion"/>
  </si>
  <si>
    <t>CVT2-QY1-039-S</t>
    <phoneticPr fontId="3" type="noConversion"/>
  </si>
  <si>
    <t>CSCL SAO PAULO 039S</t>
    <phoneticPr fontId="3" type="noConversion"/>
  </si>
  <si>
    <t>T/S</t>
    <phoneticPr fontId="3" type="noConversion"/>
  </si>
  <si>
    <t>T/S</t>
    <phoneticPr fontId="3" type="noConversion"/>
  </si>
  <si>
    <t>JP</t>
    <phoneticPr fontId="3" type="noConversion"/>
  </si>
  <si>
    <t>KR</t>
    <phoneticPr fontId="3" type="noConversion"/>
  </si>
  <si>
    <t>via NGB</t>
    <phoneticPr fontId="3" type="noConversion"/>
  </si>
  <si>
    <t>CSCL SAN JOSE 031S</t>
    <phoneticPr fontId="3" type="noConversion"/>
  </si>
  <si>
    <t>CV1</t>
    <phoneticPr fontId="3" type="noConversion"/>
  </si>
  <si>
    <t>WAN HAI 215 484S</t>
    <phoneticPr fontId="3" type="noConversion"/>
  </si>
  <si>
    <t>CV1-SFA-484-S</t>
    <phoneticPr fontId="3" type="noConversion"/>
  </si>
  <si>
    <t>GANTA BHUM 107N</t>
    <phoneticPr fontId="3" type="noConversion"/>
  </si>
  <si>
    <t>RBC2-A23-107-N</t>
    <phoneticPr fontId="3" type="noConversion"/>
  </si>
  <si>
    <t>KOS</t>
    <phoneticPr fontId="3" type="noConversion"/>
  </si>
  <si>
    <t>PAT</t>
    <phoneticPr fontId="3" type="noConversion"/>
  </si>
  <si>
    <t>LCH</t>
    <phoneticPr fontId="3" type="noConversion"/>
  </si>
  <si>
    <t>Load to PAT+LCH</t>
    <phoneticPr fontId="3" type="noConversion"/>
  </si>
  <si>
    <t>PAT+LCH SA</t>
    <phoneticPr fontId="3" type="noConversion"/>
  </si>
  <si>
    <t>Load to PAT</t>
    <phoneticPr fontId="3" type="noConversion"/>
  </si>
  <si>
    <t>吃水限制</t>
    <phoneticPr fontId="3" type="noConversion"/>
  </si>
  <si>
    <t>7500-8000</t>
    <phoneticPr fontId="3" type="noConversion"/>
  </si>
  <si>
    <t>MOUNT BUTLER 015S</t>
    <phoneticPr fontId="3" type="noConversion"/>
  </si>
  <si>
    <t>CVT2-Q7Z-031-S</t>
    <phoneticPr fontId="3" type="noConversion"/>
  </si>
  <si>
    <t>CVT-QJD-035-W</t>
    <phoneticPr fontId="3" type="noConversion"/>
  </si>
  <si>
    <t>CVX1</t>
    <phoneticPr fontId="3" type="noConversion"/>
  </si>
  <si>
    <t>RHL ASTRUM 031S</t>
    <phoneticPr fontId="3" type="noConversion"/>
  </si>
  <si>
    <t>CVX1-Q72-031-S</t>
    <phoneticPr fontId="3" type="noConversion"/>
  </si>
  <si>
    <t>QZH</t>
    <phoneticPr fontId="3" type="noConversion"/>
  </si>
  <si>
    <t>YPG</t>
    <phoneticPr fontId="3" type="noConversion"/>
  </si>
  <si>
    <t>ZHA</t>
    <phoneticPr fontId="3" type="noConversion"/>
  </si>
  <si>
    <t>GLN</t>
    <phoneticPr fontId="3" type="noConversion"/>
  </si>
  <si>
    <t>HUM</t>
    <phoneticPr fontId="3" type="noConversion"/>
  </si>
  <si>
    <t>NSH</t>
    <phoneticPr fontId="3" type="noConversion"/>
  </si>
  <si>
    <t>YTN</t>
    <phoneticPr fontId="3" type="noConversion"/>
  </si>
  <si>
    <t>XMN</t>
    <phoneticPr fontId="3" type="noConversion"/>
  </si>
  <si>
    <t>T/S</t>
    <phoneticPr fontId="3" type="noConversion"/>
  </si>
  <si>
    <t>WAN HAI 207 072S</t>
    <phoneticPr fontId="3" type="noConversion"/>
  </si>
  <si>
    <t>CHH2</t>
    <phoneticPr fontId="3" type="noConversion"/>
  </si>
  <si>
    <t>XIU HONG 024S</t>
    <phoneticPr fontId="3" type="noConversion"/>
  </si>
  <si>
    <t>CHH2-NV3-024-S</t>
    <phoneticPr fontId="3" type="noConversion"/>
  </si>
  <si>
    <t>HKG</t>
    <phoneticPr fontId="3" type="noConversion"/>
  </si>
  <si>
    <t>WARNOW CARP 309S</t>
    <phoneticPr fontId="3" type="noConversion"/>
  </si>
  <si>
    <t>CHH2-REC-309-S</t>
    <phoneticPr fontId="3" type="noConversion"/>
  </si>
  <si>
    <t>HPH</t>
    <phoneticPr fontId="3" type="noConversion"/>
  </si>
  <si>
    <t>SINOTRANS KAOHSIUNG 009N</t>
    <phoneticPr fontId="3" type="noConversion"/>
  </si>
  <si>
    <t>JVT-TCZ-009-N</t>
    <phoneticPr fontId="3" type="noConversion"/>
  </si>
  <si>
    <t>LCH</t>
    <phoneticPr fontId="3" type="noConversion"/>
  </si>
  <si>
    <t>PAT</t>
    <phoneticPr fontId="3" type="noConversion"/>
  </si>
  <si>
    <t>via SHA</t>
    <phoneticPr fontId="3" type="noConversion"/>
  </si>
  <si>
    <t>COSCO T/S</t>
    <phoneticPr fontId="3" type="noConversion"/>
  </si>
  <si>
    <t>via NGB</t>
    <phoneticPr fontId="3" type="noConversion"/>
  </si>
  <si>
    <t>RHL ASTRUM 030N</t>
    <phoneticPr fontId="3" type="noConversion"/>
  </si>
  <si>
    <t>CVX1-Q72-030-N</t>
    <phoneticPr fontId="3" type="noConversion"/>
  </si>
  <si>
    <t>SGN</t>
    <phoneticPr fontId="3" type="noConversion"/>
  </si>
  <si>
    <t>MIYUNHE 297N</t>
    <phoneticPr fontId="3" type="noConversion"/>
  </si>
  <si>
    <t>WAN HAI 215 484N</t>
    <phoneticPr fontId="3" type="noConversion"/>
  </si>
  <si>
    <t>CV1-SFA-484-N</t>
    <phoneticPr fontId="3" type="noConversion"/>
  </si>
  <si>
    <t>DAD</t>
    <phoneticPr fontId="3" type="noConversion"/>
  </si>
  <si>
    <t>CV1 v.v.</t>
  </si>
  <si>
    <t>CLI to TAO</t>
  </si>
  <si>
    <t>WH206 N421, CLI 2/08</t>
  </si>
  <si>
    <r>
      <t xml:space="preserve">450 </t>
    </r>
    <r>
      <rPr>
        <sz val="10"/>
        <color theme="1"/>
        <rFont val="宋体"/>
        <family val="3"/>
        <charset val="134"/>
      </rPr>
      <t>TEU</t>
    </r>
  </si>
  <si>
    <t>-188 TEU</t>
  </si>
  <si>
    <r>
      <t>2</t>
    </r>
    <r>
      <rPr>
        <sz val="10"/>
        <color rgb="FF404040"/>
        <rFont val="宋体"/>
        <family val="3"/>
        <charset val="134"/>
      </rPr>
      <t>62</t>
    </r>
    <r>
      <rPr>
        <sz val="10"/>
        <color theme="1"/>
        <rFont val="宋体"/>
        <family val="3"/>
        <charset val="134"/>
      </rPr>
      <t xml:space="preserve"> TEU</t>
    </r>
  </si>
  <si>
    <t>WH215 N483, CLI 2/15</t>
  </si>
  <si>
    <t>450 TEU</t>
  </si>
  <si>
    <t> +47 TEU</t>
  </si>
  <si>
    <t>497 TEU / 6958 TONS</t>
  </si>
  <si>
    <t>WH207 N384, CLI 2/22</t>
  </si>
  <si>
    <t>WH215 N484, CLI 3/08</t>
  </si>
  <si>
    <t>WH207 N385, CLI 3/15</t>
  </si>
  <si>
    <t>NGS+47TEU</t>
    <phoneticPr fontId="3" type="noConversion"/>
  </si>
  <si>
    <t>WAN HAI 207 072N</t>
    <phoneticPr fontId="3" type="noConversion"/>
  </si>
  <si>
    <t>CV1-Q12-072-N</t>
    <phoneticPr fontId="3" type="noConversion"/>
  </si>
  <si>
    <t>CSCL SAO PAULO 037N</t>
    <phoneticPr fontId="3" type="noConversion"/>
  </si>
  <si>
    <t>CVT2-QY1-037-N</t>
    <phoneticPr fontId="3" type="noConversion"/>
  </si>
  <si>
    <t>CSCL SAN JOSE 029N</t>
    <phoneticPr fontId="3" type="noConversion"/>
  </si>
  <si>
    <t>CVT2-Q7Z-029-N</t>
    <phoneticPr fontId="3" type="noConversion"/>
  </si>
  <si>
    <t>BLANK SAILING</t>
    <phoneticPr fontId="3" type="noConversion"/>
  </si>
  <si>
    <t>KOTA PURI 022E</t>
    <phoneticPr fontId="3" type="noConversion"/>
  </si>
  <si>
    <t>CVT-ARQ-022-E</t>
    <phoneticPr fontId="3" type="noConversion"/>
  </si>
  <si>
    <t>PONTRESINA 035E</t>
    <phoneticPr fontId="3" type="noConversion"/>
  </si>
  <si>
    <t>CVT-QJD-035-E</t>
    <phoneticPr fontId="3" type="noConversion"/>
  </si>
  <si>
    <t>JCV</t>
    <phoneticPr fontId="3" type="noConversion"/>
  </si>
  <si>
    <t>KTX7</t>
    <phoneticPr fontId="3" type="noConversion"/>
  </si>
  <si>
    <t>SAN LORENZO 007S</t>
    <phoneticPr fontId="3" type="noConversion"/>
  </si>
  <si>
    <t>KTX7-N5M-007-S</t>
    <phoneticPr fontId="3" type="noConversion"/>
  </si>
  <si>
    <t>OSA</t>
    <phoneticPr fontId="3" type="noConversion"/>
  </si>
  <si>
    <t>UKB</t>
    <phoneticPr fontId="3" type="noConversion"/>
  </si>
  <si>
    <t>SMZ</t>
    <phoneticPr fontId="3" type="noConversion"/>
  </si>
  <si>
    <t>TYO</t>
    <phoneticPr fontId="3" type="noConversion"/>
  </si>
  <si>
    <t>NGB</t>
    <phoneticPr fontId="3" type="noConversion"/>
  </si>
  <si>
    <t>KHH</t>
    <phoneticPr fontId="3" type="noConversion"/>
  </si>
  <si>
    <t>XMN</t>
    <phoneticPr fontId="3" type="noConversion"/>
  </si>
  <si>
    <t>AS RICCARDA 003N</t>
    <phoneticPr fontId="3" type="noConversion"/>
  </si>
  <si>
    <t>KTX7-N1R-003-N</t>
    <phoneticPr fontId="3" type="noConversion"/>
  </si>
  <si>
    <t>SVG</t>
    <phoneticPr fontId="3" type="noConversion"/>
  </si>
  <si>
    <t>ZHONG LIAN HAI XIA 031W</t>
    <phoneticPr fontId="3" type="noConversion"/>
  </si>
  <si>
    <t>SVG-S5W-031-W</t>
    <phoneticPr fontId="3" type="noConversion"/>
  </si>
  <si>
    <t>YTN</t>
    <phoneticPr fontId="3" type="noConversion"/>
  </si>
  <si>
    <t>ZHONG LIAN HAI XIA 032W</t>
    <phoneticPr fontId="3" type="noConversion"/>
  </si>
  <si>
    <t>SVG-S5W-032-W</t>
    <phoneticPr fontId="3" type="noConversion"/>
  </si>
  <si>
    <t>ZHONG LIAN HAI XIA 031E</t>
    <phoneticPr fontId="3" type="noConversion"/>
  </si>
  <si>
    <t>SVG-S5W-031-E</t>
    <phoneticPr fontId="3" type="noConversion"/>
  </si>
  <si>
    <t>SVG-S5W-032-E</t>
    <phoneticPr fontId="3" type="noConversion"/>
  </si>
  <si>
    <t>YOK</t>
    <phoneticPr fontId="3" type="noConversion"/>
  </si>
  <si>
    <t>NGO</t>
    <phoneticPr fontId="3" type="noConversion"/>
  </si>
  <si>
    <t>MOJ</t>
    <phoneticPr fontId="3" type="noConversion"/>
  </si>
  <si>
    <t>NSH</t>
    <phoneticPr fontId="3" type="noConversion"/>
  </si>
  <si>
    <t>HKG</t>
    <phoneticPr fontId="3" type="noConversion"/>
  </si>
  <si>
    <t>FENGYUNHE 203S</t>
    <phoneticPr fontId="3" type="noConversion"/>
  </si>
  <si>
    <t>JCV-CKB-203-S</t>
    <phoneticPr fontId="3" type="noConversion"/>
  </si>
  <si>
    <t>BLANK SAILING</t>
    <phoneticPr fontId="3" type="noConversion"/>
  </si>
  <si>
    <t>吃水限制</t>
    <phoneticPr fontId="3" type="noConversion"/>
  </si>
  <si>
    <t>FRED 038N</t>
    <phoneticPr fontId="3" type="noConversion"/>
  </si>
  <si>
    <t>NCT-AYL-038-N</t>
    <phoneticPr fontId="3" type="noConversion"/>
  </si>
  <si>
    <t>CAPE FERROL 034N</t>
    <phoneticPr fontId="3" type="noConversion"/>
  </si>
  <si>
    <t>RBC2-S1F-034-N</t>
    <phoneticPr fontId="3" type="noConversion"/>
  </si>
  <si>
    <t>NSH</t>
    <phoneticPr fontId="3" type="noConversion"/>
  </si>
  <si>
    <t>YTN</t>
    <phoneticPr fontId="3" type="noConversion"/>
  </si>
  <si>
    <t>COSCO T/S</t>
    <phoneticPr fontId="3" type="noConversion"/>
  </si>
  <si>
    <t>via SHA</t>
    <phoneticPr fontId="3" type="noConversion"/>
  </si>
  <si>
    <t>via NGB</t>
    <phoneticPr fontId="3" type="noConversion"/>
  </si>
  <si>
    <t>via NGB</t>
    <phoneticPr fontId="3" type="noConversion"/>
  </si>
  <si>
    <t>CVT-ARQ-022-W</t>
    <phoneticPr fontId="3" type="noConversion"/>
  </si>
  <si>
    <t>via SHA</t>
    <phoneticPr fontId="3" type="noConversion"/>
  </si>
  <si>
    <t>CVT-T:</t>
  </si>
  <si>
    <t>CSCL MELBOURNE 106S/107N 80T=&gt; 100T</t>
  </si>
  <si>
    <t>CSCL LIMA 0194S/0195N 80T=&gt; 100T</t>
  </si>
  <si>
    <t>CSCL CALLO 0226S/0227N 80T=&gt; 100T</t>
  </si>
  <si>
    <t>CSCL MELBOURNE 110S/110N=&gt; 100T</t>
  </si>
  <si>
    <t>CVT-V:</t>
  </si>
  <si>
    <t>PONTRESINA 383XTW/384XTE 80T=&gt; 100T</t>
  </si>
  <si>
    <t>KOTA PURI 209W/210E 80T=&gt; 100T</t>
  </si>
  <si>
    <t>PONTRESINA 403XTW/404XTE 80T=&gt; 100T</t>
  </si>
  <si>
    <t>KOTA PURI 213W/214E 80T=&gt; 100T</t>
  </si>
  <si>
    <t>DLC</t>
  </si>
  <si>
    <t>TSN</t>
  </si>
  <si>
    <t xml:space="preserve"> NGB</t>
  </si>
  <si>
    <t>CNP2</t>
    <phoneticPr fontId="24" type="noConversion"/>
  </si>
  <si>
    <t>SEASPAN NEW DELHI 011S</t>
    <phoneticPr fontId="24" type="noConversion"/>
  </si>
  <si>
    <t>Week</t>
    <phoneticPr fontId="24" type="noConversion"/>
  </si>
  <si>
    <t>Dealy</t>
    <phoneticPr fontId="24" type="noConversion"/>
  </si>
  <si>
    <t>SA</t>
    <phoneticPr fontId="24" type="noConversion"/>
  </si>
  <si>
    <t>远程BOOKING</t>
    <phoneticPr fontId="24" type="noConversion"/>
  </si>
  <si>
    <t>GAP</t>
    <phoneticPr fontId="24" type="noConversion"/>
  </si>
  <si>
    <r>
      <rPr>
        <sz val="10"/>
        <color indexed="8"/>
        <rFont val="宋体"/>
        <family val="3"/>
        <charset val="134"/>
      </rPr>
      <t>近程</t>
    </r>
    <r>
      <rPr>
        <sz val="10"/>
        <color indexed="8"/>
        <rFont val="Times New Roman"/>
        <family val="1"/>
      </rPr>
      <t>BOOKING</t>
    </r>
    <phoneticPr fontId="24" type="noConversion"/>
  </si>
  <si>
    <t>REMARK</t>
    <phoneticPr fontId="24" type="noConversion"/>
  </si>
  <si>
    <r>
      <rPr>
        <sz val="10"/>
        <color indexed="8"/>
        <rFont val="宋体"/>
        <family val="3"/>
        <charset val="134"/>
      </rPr>
      <t>近程</t>
    </r>
  </si>
  <si>
    <r>
      <rPr>
        <sz val="10"/>
        <color indexed="8"/>
        <rFont val="宋体"/>
        <family val="3"/>
        <charset val="134"/>
      </rPr>
      <t>近程</t>
    </r>
    <phoneticPr fontId="24" type="noConversion"/>
  </si>
  <si>
    <t>TOTAL</t>
    <phoneticPr fontId="24" type="noConversion"/>
  </si>
  <si>
    <t>WEEK</t>
    <phoneticPr fontId="24" type="noConversion"/>
  </si>
  <si>
    <t>M/V</t>
    <phoneticPr fontId="24" type="noConversion"/>
  </si>
  <si>
    <t>Line</t>
    <phoneticPr fontId="24" type="noConversion"/>
  </si>
  <si>
    <t>REGION</t>
    <phoneticPr fontId="24" type="noConversion"/>
  </si>
  <si>
    <t>BSA TEU</t>
    <phoneticPr fontId="24" type="noConversion"/>
  </si>
  <si>
    <t>Booking</t>
    <phoneticPr fontId="24" type="noConversion"/>
  </si>
  <si>
    <r>
      <t>RCL</t>
    </r>
    <r>
      <rPr>
        <sz val="10"/>
        <color indexed="8"/>
        <rFont val="宋体"/>
        <family val="3"/>
        <charset val="134"/>
      </rPr>
      <t>合作</t>
    </r>
  </si>
  <si>
    <t>TAO</t>
    <phoneticPr fontId="24" type="noConversion"/>
  </si>
  <si>
    <t>WUH</t>
    <phoneticPr fontId="24" type="noConversion"/>
  </si>
  <si>
    <t>SHA</t>
    <phoneticPr fontId="24" type="noConversion"/>
  </si>
  <si>
    <t>SHA T/S</t>
    <phoneticPr fontId="24" type="noConversion"/>
  </si>
  <si>
    <t>NGB T/S</t>
    <phoneticPr fontId="24" type="noConversion"/>
  </si>
  <si>
    <t>XMN</t>
    <phoneticPr fontId="24" type="noConversion"/>
  </si>
  <si>
    <t>XMN T/S</t>
    <phoneticPr fontId="24" type="noConversion"/>
  </si>
  <si>
    <r>
      <rPr>
        <sz val="10"/>
        <color indexed="8"/>
        <rFont val="宋体"/>
        <family val="3"/>
        <charset val="134"/>
      </rPr>
      <t>总舱位合计</t>
    </r>
    <phoneticPr fontId="24" type="noConversion"/>
  </si>
  <si>
    <t>舱位利用率</t>
    <phoneticPr fontId="24" type="noConversion"/>
  </si>
  <si>
    <t>COSCO FUKUYAMA 067S</t>
    <phoneticPr fontId="24" type="noConversion"/>
  </si>
  <si>
    <t>SEASPAN NINGBO 011S</t>
    <phoneticPr fontId="24" type="noConversion"/>
  </si>
  <si>
    <t>CAPE FELTON 036S</t>
    <phoneticPr fontId="3" type="noConversion"/>
  </si>
  <si>
    <t>RBC2-TCN-036-S</t>
    <phoneticPr fontId="3" type="noConversion"/>
  </si>
  <si>
    <t>omit</t>
    <phoneticPr fontId="3" type="noConversion"/>
  </si>
  <si>
    <t>CSCL LIMA 030S</t>
    <phoneticPr fontId="3" type="noConversion"/>
  </si>
  <si>
    <t>NCT-AYL-038-S</t>
    <phoneticPr fontId="3" type="noConversion"/>
  </si>
  <si>
    <t>via NGB</t>
    <phoneticPr fontId="3" type="noConversion"/>
  </si>
  <si>
    <t>JVT-NU3-015-S</t>
    <phoneticPr fontId="3" type="noConversion"/>
  </si>
  <si>
    <t>其余</t>
  </si>
  <si>
    <t>青岛国际</t>
  </si>
  <si>
    <t>SINOTRANS KAOHSIUNG 012N</t>
    <phoneticPr fontId="3" type="noConversion"/>
  </si>
  <si>
    <t>MOUNT BUTLER 015N</t>
    <phoneticPr fontId="3" type="noConversion"/>
  </si>
  <si>
    <t>JVT-TCU-012-N</t>
    <phoneticPr fontId="3" type="noConversion"/>
  </si>
  <si>
    <t>JVT-NU3-015-N</t>
    <phoneticPr fontId="3" type="noConversion"/>
  </si>
  <si>
    <t>CAPE FERROL 034S</t>
    <phoneticPr fontId="3" type="noConversion"/>
  </si>
  <si>
    <t>RBC2-S1F-034-S</t>
    <phoneticPr fontId="3" type="noConversion"/>
  </si>
  <si>
    <t>GANTA BHUM 108N</t>
    <phoneticPr fontId="3" type="noConversion"/>
  </si>
  <si>
    <t>RBC2-A23-108-N</t>
    <phoneticPr fontId="3" type="noConversion"/>
  </si>
  <si>
    <t>CV1-Q12-072-S</t>
    <phoneticPr fontId="3" type="noConversion"/>
  </si>
  <si>
    <t>CTJ</t>
    <phoneticPr fontId="3" type="noConversion"/>
  </si>
  <si>
    <t>OSA</t>
    <phoneticPr fontId="3" type="noConversion"/>
  </si>
  <si>
    <t>UKB</t>
    <phoneticPr fontId="3" type="noConversion"/>
  </si>
  <si>
    <t>CSCL MELBOURNE 100N</t>
    <phoneticPr fontId="3" type="noConversion"/>
  </si>
  <si>
    <t>CVT-REY-100-N</t>
    <phoneticPr fontId="3" type="noConversion"/>
  </si>
  <si>
    <t>SINOTRANS KEELUNG 010S</t>
    <phoneticPr fontId="3" type="noConversion"/>
  </si>
  <si>
    <t>CPF</t>
    <phoneticPr fontId="3" type="noConversion"/>
  </si>
  <si>
    <t>OOCL NEW ZEALAND 104S</t>
    <phoneticPr fontId="3" type="noConversion"/>
  </si>
  <si>
    <t>CTJ-RHO-104-S</t>
    <phoneticPr fontId="3" type="noConversion"/>
  </si>
  <si>
    <t>TYO</t>
    <phoneticPr fontId="3" type="noConversion"/>
  </si>
  <si>
    <t>YOK</t>
    <phoneticPr fontId="3" type="noConversion"/>
  </si>
  <si>
    <t>NGO</t>
    <phoneticPr fontId="3" type="noConversion"/>
  </si>
  <si>
    <t>OOCL BRISBANE 155S</t>
    <phoneticPr fontId="3" type="noConversion"/>
  </si>
  <si>
    <t>CTJ-RHR-155-S</t>
    <phoneticPr fontId="3" type="noConversion"/>
  </si>
  <si>
    <t>OOCL ZHOUSHAN 181N</t>
    <phoneticPr fontId="3" type="noConversion"/>
  </si>
  <si>
    <t>CTJ-RK7-181-N</t>
    <phoneticPr fontId="3" type="noConversion"/>
  </si>
  <si>
    <t>LCH</t>
    <phoneticPr fontId="3" type="noConversion"/>
  </si>
  <si>
    <t>SEASPAN NEW DELHI 011N</t>
    <phoneticPr fontId="24" type="noConversion"/>
  </si>
  <si>
    <t>CNP2-TCX-011-N</t>
    <phoneticPr fontId="24" type="noConversion"/>
  </si>
  <si>
    <t>MNL</t>
    <phoneticPr fontId="3" type="noConversion"/>
  </si>
  <si>
    <t>MNS</t>
    <phoneticPr fontId="3" type="noConversion"/>
  </si>
  <si>
    <t>BTG</t>
    <phoneticPr fontId="3" type="noConversion"/>
  </si>
  <si>
    <t>HKG</t>
    <phoneticPr fontId="3" type="noConversion"/>
  </si>
  <si>
    <t>via NGB</t>
    <phoneticPr fontId="3" type="noConversion"/>
  </si>
  <si>
    <t>HUA</t>
    <phoneticPr fontId="3" type="noConversion"/>
  </si>
  <si>
    <t>HUA</t>
    <phoneticPr fontId="3" type="noConversion"/>
  </si>
  <si>
    <t>HUA</t>
    <phoneticPr fontId="3" type="noConversion"/>
  </si>
  <si>
    <t>HUA</t>
    <phoneticPr fontId="3" type="noConversion"/>
  </si>
  <si>
    <t>GANTA BHUM 108S</t>
    <phoneticPr fontId="3" type="noConversion"/>
  </si>
  <si>
    <t>RBC2-A23-108-S</t>
    <phoneticPr fontId="3" type="noConversion"/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</si>
  <si>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BOOKING</t>
    </r>
    <phoneticPr fontId="3" type="noConversion"/>
  </si>
  <si>
    <t>FRED 039S</t>
    <phoneticPr fontId="3" type="noConversion"/>
  </si>
  <si>
    <t>SEASPAN NEW DELHI 012S</t>
    <phoneticPr fontId="3" type="noConversion"/>
  </si>
  <si>
    <t>MNL</t>
    <phoneticPr fontId="3" type="noConversion"/>
  </si>
  <si>
    <t>CPF-QYS-043-N</t>
    <phoneticPr fontId="3" type="noConversion"/>
  </si>
  <si>
    <t>AS MORGANA 004S</t>
    <phoneticPr fontId="3" type="noConversion"/>
  </si>
  <si>
    <t>AS MORGANA 004N</t>
    <phoneticPr fontId="3" type="noConversion"/>
  </si>
  <si>
    <t>NCT-TDD-004-N</t>
    <phoneticPr fontId="3" type="noConversion"/>
  </si>
  <si>
    <t>CAPE FELTON 037N</t>
    <phoneticPr fontId="3" type="noConversion"/>
  </si>
  <si>
    <t>RBC2-TCN-037-N</t>
    <phoneticPr fontId="3" type="noConversion"/>
  </si>
  <si>
    <t>OOCL ZHOUSHAN 182S</t>
    <phoneticPr fontId="3" type="noConversion"/>
  </si>
  <si>
    <t>CTJ-RK7-182-S</t>
    <phoneticPr fontId="3" type="noConversion"/>
  </si>
  <si>
    <t>OOCL NEW ZEALAND 104N</t>
    <phoneticPr fontId="3" type="noConversion"/>
  </si>
  <si>
    <t>CTJ-RHO-104-N</t>
    <phoneticPr fontId="3" type="noConversion"/>
  </si>
  <si>
    <t>航次</t>
  </si>
  <si>
    <t>需要配合的工作</t>
  </si>
  <si>
    <t>航线</t>
    <phoneticPr fontId="3" type="noConversion"/>
  </si>
  <si>
    <t>CNP2</t>
    <phoneticPr fontId="3" type="noConversion"/>
  </si>
  <si>
    <r>
      <t>ETD</t>
    </r>
    <r>
      <rPr>
        <b/>
        <sz val="9"/>
        <color theme="1"/>
        <rFont val="宋体"/>
        <family val="3"/>
        <charset val="134"/>
      </rPr>
      <t>最后一港</t>
    </r>
    <phoneticPr fontId="3" type="noConversion"/>
  </si>
  <si>
    <t>CNP2-Q79-011-S</t>
    <phoneticPr fontId="24" type="noConversion"/>
  </si>
  <si>
    <t>WK</t>
    <phoneticPr fontId="3" type="noConversion"/>
  </si>
  <si>
    <t>CVT-QCO-030-S</t>
    <phoneticPr fontId="3" type="noConversion"/>
  </si>
  <si>
    <t>航线情况</t>
    <phoneticPr fontId="3" type="noConversion"/>
  </si>
  <si>
    <t>CNP2-TCX-011-S</t>
    <phoneticPr fontId="24" type="noConversion"/>
  </si>
  <si>
    <t>NCT-TDD-004-S</t>
    <phoneticPr fontId="3" type="noConversion"/>
  </si>
  <si>
    <t>NCT-Q2V-026S</t>
    <phoneticPr fontId="3" type="noConversion"/>
  </si>
  <si>
    <t>JVT</t>
    <phoneticPr fontId="3" type="noConversion"/>
  </si>
  <si>
    <t>RBC2</t>
    <phoneticPr fontId="3" type="noConversion"/>
  </si>
  <si>
    <t>z</t>
    <phoneticPr fontId="3" type="noConversion"/>
  </si>
  <si>
    <t>COSCO FUKUYAMA 067N</t>
    <phoneticPr fontId="24" type="noConversion"/>
  </si>
  <si>
    <t>CNP2-T80-067-N</t>
    <phoneticPr fontId="24" type="noConversion"/>
  </si>
  <si>
    <t>SFS</t>
    <phoneticPr fontId="3" type="noConversion"/>
  </si>
  <si>
    <t>CSCL LIMA 030N</t>
    <phoneticPr fontId="3" type="noConversion"/>
  </si>
  <si>
    <t>CVT-QCO-030-N</t>
    <phoneticPr fontId="3" type="noConversion"/>
  </si>
  <si>
    <t>SINOTRANS KEELUNG 010N</t>
    <phoneticPr fontId="3" type="noConversion"/>
  </si>
  <si>
    <t>JVT-TCZ-010-N</t>
    <phoneticPr fontId="3" type="noConversion"/>
  </si>
  <si>
    <t>CAPE FERROL 035N</t>
    <phoneticPr fontId="3" type="noConversion"/>
  </si>
  <si>
    <t>RBC2-TCN-035-N</t>
    <phoneticPr fontId="3" type="noConversion"/>
  </si>
  <si>
    <t>OOCL BRISBANE 155N</t>
    <phoneticPr fontId="3" type="noConversion"/>
  </si>
  <si>
    <t>CTJ-RHR-155-N</t>
    <phoneticPr fontId="3" type="noConversion"/>
  </si>
  <si>
    <t>CVT-Q3V-028-N</t>
    <phoneticPr fontId="3" type="noConversion"/>
  </si>
  <si>
    <t>CVT-REY-100-N</t>
    <phoneticPr fontId="3" type="noConversion"/>
  </si>
  <si>
    <t>NCT-AYL-038-N</t>
    <phoneticPr fontId="3" type="noConversion"/>
  </si>
  <si>
    <t>NCT-TDD-004-N</t>
    <phoneticPr fontId="3" type="noConversion"/>
  </si>
  <si>
    <t>RBC2-TCN-037-N</t>
    <phoneticPr fontId="3" type="noConversion"/>
  </si>
  <si>
    <t>MOUNT BUTLER 016S</t>
    <phoneticPr fontId="3" type="noConversion"/>
  </si>
  <si>
    <t>CNP2-T80-067-S</t>
    <phoneticPr fontId="24" type="noConversion"/>
  </si>
  <si>
    <t>CSCL MANZANILLO 031S</t>
    <phoneticPr fontId="3" type="noConversion"/>
  </si>
  <si>
    <t>CUL</t>
    <phoneticPr fontId="3" type="noConversion"/>
  </si>
  <si>
    <t>SINOTRANS KEELUNG 011S</t>
    <phoneticPr fontId="3" type="noConversion"/>
  </si>
  <si>
    <t>CAPE FELTON 037S</t>
    <phoneticPr fontId="3" type="noConversion"/>
  </si>
  <si>
    <t>AS MORGANA 005S</t>
    <phoneticPr fontId="3" type="noConversion"/>
  </si>
  <si>
    <t>SEASPAN NINGBO 011N</t>
    <phoneticPr fontId="3" type="noConversion"/>
  </si>
  <si>
    <t>CSCL CALLAO 029N</t>
    <phoneticPr fontId="3" type="noConversion"/>
  </si>
  <si>
    <t>CSCL SANTIAGO 026N</t>
    <phoneticPr fontId="3" type="noConversion"/>
  </si>
  <si>
    <t>SINOTRANS KAOHSIUNG 013N</t>
    <phoneticPr fontId="3" type="noConversion"/>
  </si>
  <si>
    <t>GANTA BHUM 109N</t>
    <phoneticPr fontId="3" type="noConversion"/>
  </si>
  <si>
    <t>OOCL NEW ZEALAND 105S</t>
    <phoneticPr fontId="3" type="noConversion"/>
  </si>
  <si>
    <t>OOCL ZHOUSHAN 182N</t>
    <phoneticPr fontId="3" type="noConversion"/>
  </si>
  <si>
    <t>JVT-TCZ-011-S</t>
    <phoneticPr fontId="3" type="noConversion"/>
  </si>
  <si>
    <t>RBC2-TCN-037-S</t>
    <phoneticPr fontId="3" type="noConversion"/>
  </si>
  <si>
    <t>CTJ-RHO-105-S</t>
    <phoneticPr fontId="3" type="noConversion"/>
  </si>
  <si>
    <t>Slot 
Provider</t>
    <phoneticPr fontId="33" type="noConversion"/>
  </si>
  <si>
    <t>Slot User</t>
    <phoneticPr fontId="34" type="noConversion"/>
  </si>
  <si>
    <t>Sevice ID</t>
    <phoneticPr fontId="34" type="noConversion"/>
  </si>
  <si>
    <t>Port Pair</t>
    <phoneticPr fontId="33" type="noConversion"/>
  </si>
  <si>
    <t>Basic Slot Allocation (BSA)</t>
    <phoneticPr fontId="33" type="noConversion"/>
  </si>
  <si>
    <t>Commencement</t>
    <phoneticPr fontId="34" type="noConversion"/>
  </si>
  <si>
    <t>Space 
(Teu)</t>
    <phoneticPr fontId="33" type="noConversion"/>
  </si>
  <si>
    <t>Weight  
(MT)</t>
    <phoneticPr fontId="36" type="noConversion"/>
  </si>
  <si>
    <t>Reefer 
(Plug)</t>
    <phoneticPr fontId="34" type="noConversion"/>
  </si>
  <si>
    <t>EMC</t>
    <phoneticPr fontId="33" type="noConversion"/>
  </si>
  <si>
    <t>COS</t>
    <phoneticPr fontId="34" type="noConversion"/>
  </si>
  <si>
    <t>CIT N/B</t>
    <phoneticPr fontId="34" type="noConversion"/>
  </si>
  <si>
    <t>Surabaya-Semarang-Jakarta-Singapore-Laem Chabang-Hongkong - Ningbo-Shanghai (One way)</t>
    <phoneticPr fontId="33" type="noConversion"/>
  </si>
  <si>
    <t>Leo Perdana v.0055-062N
ETA Surabaya Apr/18/2018</t>
    <phoneticPr fontId="34" type="noConversion"/>
  </si>
  <si>
    <t>COS</t>
    <phoneticPr fontId="33" type="noConversion"/>
  </si>
  <si>
    <t>EMC</t>
    <phoneticPr fontId="34" type="noConversion"/>
  </si>
  <si>
    <t>CVT2 S/B</t>
    <phoneticPr fontId="34" type="noConversion"/>
  </si>
  <si>
    <t>Qingdao-Ningbo-Hochiminh (One way)</t>
    <phoneticPr fontId="33" type="noConversion"/>
  </si>
  <si>
    <t>CSCL SAN JOSE 0143S
ETA Qingdao Apr/15/2018</t>
    <phoneticPr fontId="34" type="noConversion"/>
  </si>
  <si>
    <t>JVT S/B</t>
    <phoneticPr fontId="34" type="noConversion"/>
  </si>
  <si>
    <t>Shanghai-Ningbo-Shantou-Nansha-Laem Chabang-Bangkok (One way)</t>
    <phoneticPr fontId="34" type="noConversion"/>
  </si>
  <si>
    <t>Sinotrans Kaohsiung v.014S
ETA Shanghai Apr/15/2018</t>
    <phoneticPr fontId="34" type="noConversion"/>
  </si>
  <si>
    <t>CNP2-Q79-011-N</t>
    <phoneticPr fontId="3" type="noConversion"/>
  </si>
  <si>
    <t>CVT-Q3V-029-N</t>
    <phoneticPr fontId="3" type="noConversion"/>
  </si>
  <si>
    <t>NCT-QY2-026-N</t>
    <phoneticPr fontId="3" type="noConversion"/>
  </si>
  <si>
    <t>JVT-TCU-013-N</t>
    <phoneticPr fontId="3" type="noConversion"/>
  </si>
  <si>
    <t>RBC2-A23-109-N</t>
    <phoneticPr fontId="3" type="noConversion"/>
  </si>
  <si>
    <t>CTJ-RK7-182-N</t>
    <phoneticPr fontId="3" type="noConversion"/>
  </si>
  <si>
    <t>NORTHBOUND</t>
    <phoneticPr fontId="3" type="noConversion"/>
  </si>
  <si>
    <t>SOUTHBOUND</t>
    <phoneticPr fontId="3" type="noConversion"/>
  </si>
  <si>
    <t>预计货量</t>
    <phoneticPr fontId="3" type="noConversion"/>
  </si>
  <si>
    <t>CVT-QCO-031-S</t>
    <phoneticPr fontId="3" type="noConversion"/>
  </si>
  <si>
    <t>CVT-Q3V-030-S</t>
    <phoneticPr fontId="3" type="noConversion"/>
  </si>
  <si>
    <t>CVT-RWY-031-N</t>
    <phoneticPr fontId="3" type="noConversion"/>
  </si>
  <si>
    <t>CVT-QCO-031-N</t>
    <phoneticPr fontId="3" type="noConversion"/>
  </si>
  <si>
    <t>NCT-TDD-005-N</t>
    <phoneticPr fontId="3" type="noConversion"/>
  </si>
  <si>
    <t>NCT-Q2V-027-S</t>
    <phoneticPr fontId="3" type="noConversion"/>
  </si>
  <si>
    <t>NCT-Q2V-027-N</t>
    <phoneticPr fontId="3" type="noConversion"/>
  </si>
  <si>
    <t>NCT-AYL-040-S</t>
    <phoneticPr fontId="3" type="noConversion"/>
  </si>
  <si>
    <t>JVT-TCU-014-S</t>
    <phoneticPr fontId="3" type="noConversion"/>
  </si>
  <si>
    <t>JVT-TCZ-011-N</t>
    <phoneticPr fontId="3" type="noConversion"/>
  </si>
  <si>
    <t>JVT-TCU-014-N</t>
    <phoneticPr fontId="3" type="noConversion"/>
  </si>
  <si>
    <t>JVT-NU3-017-S</t>
    <phoneticPr fontId="3" type="noConversion"/>
  </si>
  <si>
    <t>RBC2-S1F-036-N</t>
    <phoneticPr fontId="3" type="noConversion"/>
  </si>
  <si>
    <t>RBC2-A23-109-S</t>
    <phoneticPr fontId="3" type="noConversion"/>
  </si>
  <si>
    <t>RBC2-TCN-038-N</t>
    <phoneticPr fontId="3" type="noConversion"/>
  </si>
  <si>
    <t>RBC2-S1F-035-S</t>
    <phoneticPr fontId="3" type="noConversion"/>
  </si>
  <si>
    <t>COSCO FUKUYAMA 068S</t>
    <phoneticPr fontId="3" type="noConversion"/>
  </si>
  <si>
    <t>SEASPAN NEW DELHI 012N</t>
    <phoneticPr fontId="3" type="noConversion"/>
  </si>
  <si>
    <t>CNP2-TCX-012-N</t>
    <phoneticPr fontId="3" type="noConversion"/>
  </si>
  <si>
    <t>CSCL LIMA 031S</t>
    <phoneticPr fontId="3" type="noConversion"/>
  </si>
  <si>
    <t>CVT-QCO-031-S</t>
    <phoneticPr fontId="3" type="noConversion"/>
  </si>
  <si>
    <t>CSCL MANZANILLO 031N</t>
    <phoneticPr fontId="3" type="noConversion"/>
  </si>
  <si>
    <t>CVT-RWY-031-N</t>
    <phoneticPr fontId="3" type="noConversion"/>
  </si>
  <si>
    <t>FRED 039N</t>
    <phoneticPr fontId="3" type="noConversion"/>
  </si>
  <si>
    <t>NCT-AYL-039-N</t>
    <phoneticPr fontId="3" type="noConversion"/>
  </si>
  <si>
    <t>SINOTRANS KAOHSIUNG 014S</t>
    <phoneticPr fontId="3" type="noConversion"/>
  </si>
  <si>
    <t>JVT-TCU-014-S</t>
    <phoneticPr fontId="3" type="noConversion"/>
  </si>
  <si>
    <t>MOUNT BULTER 016N</t>
    <phoneticPr fontId="3" type="noConversion"/>
  </si>
  <si>
    <t>JVT-NU3-016-N</t>
    <phoneticPr fontId="3" type="noConversion"/>
  </si>
  <si>
    <t>CAPE FERROL 035S</t>
    <phoneticPr fontId="3" type="noConversion"/>
  </si>
  <si>
    <t>OOCL BRISBANE 156S</t>
    <phoneticPr fontId="3" type="noConversion"/>
  </si>
  <si>
    <t>OOCL NEW ZEALAND 105N</t>
    <phoneticPr fontId="3" type="noConversion"/>
  </si>
  <si>
    <t>CTJ-RHO-105-N</t>
    <phoneticPr fontId="3" type="noConversion"/>
  </si>
  <si>
    <t>CSCL CALLAO 029S</t>
    <phoneticPr fontId="3" type="noConversion"/>
  </si>
  <si>
    <t>CVT-Q3V-029-S</t>
    <phoneticPr fontId="3" type="noConversion"/>
  </si>
  <si>
    <t>NCT-AYL-039-S</t>
    <phoneticPr fontId="3" type="noConversion"/>
  </si>
  <si>
    <t>冷空箱</t>
    <phoneticPr fontId="3" type="noConversion"/>
  </si>
  <si>
    <t>CNP2-T80-068-S</t>
    <phoneticPr fontId="3" type="noConversion"/>
  </si>
  <si>
    <t>RBC2-S1F-035-S</t>
    <phoneticPr fontId="3" type="noConversion"/>
  </si>
  <si>
    <t>CTJ-RHR-156-S</t>
    <phoneticPr fontId="3" type="noConversion"/>
  </si>
  <si>
    <r>
      <rPr>
        <sz val="10"/>
        <rFont val="宋体"/>
        <family val="3"/>
        <charset val="134"/>
      </rPr>
      <t>日后</t>
    </r>
    <r>
      <rPr>
        <sz val="10"/>
        <rFont val="Times New Roman"/>
        <family val="1"/>
      </rPr>
      <t>1</t>
    </r>
    <phoneticPr fontId="3" type="noConversion"/>
  </si>
  <si>
    <t>ONYX 1 002N</t>
    <phoneticPr fontId="3" type="noConversion"/>
  </si>
  <si>
    <t>CPF-Q7S-002-N</t>
    <phoneticPr fontId="3" type="noConversion"/>
  </si>
  <si>
    <t>DONG FANG QIANG 043N</t>
    <phoneticPr fontId="3" type="noConversion"/>
  </si>
  <si>
    <t>CPF-QYS-044-N</t>
    <phoneticPr fontId="3" type="noConversion"/>
  </si>
  <si>
    <t>JVT-NU3-016-S</t>
    <phoneticPr fontId="3" type="noConversion"/>
  </si>
  <si>
    <t>CSCL SANTIAGO 026S</t>
    <phoneticPr fontId="3" type="noConversion"/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</si>
  <si>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CV1 vs. CT2/CVT-T: N/B 150 TEU</t>
    </r>
  </si>
  <si>
    <t>CV1 svc: CLI to TAO</t>
  </si>
  <si>
    <t>CT2/CVT-T svc: LCH to SHA</t>
  </si>
  <si>
    <t>V.v.</t>
  </si>
  <si>
    <t>Action</t>
  </si>
  <si>
    <t>Compensation</t>
  </si>
  <si>
    <t>v.v.</t>
  </si>
  <si>
    <t>WH215 N484, CLI 3/7</t>
  </si>
  <si>
    <t>Maintain</t>
  </si>
  <si>
    <t>CSCL LIMA 0191N, LCH 3/06</t>
  </si>
  <si>
    <t>Blank Sailing</t>
  </si>
  <si>
    <t>Reallocation plan:</t>
  </si>
  <si>
    <t>LCH 3/06, CSCL LIMA 0191N:         150TEU-150 TEU=0</t>
  </si>
  <si>
    <t>LCH 3/13, CSCL CALLAO 0223N:   150TEU+50TEU=200TEU</t>
  </si>
  <si>
    <t>LCH 3/20, CSCL Melbourne 107N: 150TEU+50TEU=200TEU</t>
  </si>
  <si>
    <t>LCH 3/27, CSCL LIMA 195N:            150TEU+50TEU=200TEU</t>
  </si>
  <si>
    <r>
      <rPr>
        <b/>
        <sz val="9"/>
        <color theme="1"/>
        <rFont val="宋体"/>
        <family val="3"/>
        <charset val="134"/>
      </rPr>
      <t>航线</t>
    </r>
    <phoneticPr fontId="3" type="noConversion"/>
  </si>
  <si>
    <r>
      <rPr>
        <b/>
        <sz val="9"/>
        <color theme="1"/>
        <rFont val="宋体"/>
        <family val="3"/>
        <charset val="134"/>
      </rPr>
      <t>航次</t>
    </r>
  </si>
  <si>
    <r>
      <rPr>
        <b/>
        <sz val="9"/>
        <color theme="1"/>
        <rFont val="宋体"/>
        <family val="3"/>
        <charset val="134"/>
      </rPr>
      <t>预计舱位利用率</t>
    </r>
  </si>
  <si>
    <r>
      <rPr>
        <b/>
        <sz val="9"/>
        <color theme="1"/>
        <rFont val="宋体"/>
        <family val="3"/>
        <charset val="134"/>
      </rPr>
      <t>备注</t>
    </r>
    <phoneticPr fontId="3" type="noConversion"/>
  </si>
  <si>
    <r>
      <rPr>
        <b/>
        <sz val="9"/>
        <color theme="1"/>
        <rFont val="宋体"/>
        <family val="3"/>
        <charset val="134"/>
      </rPr>
      <t>航线情况</t>
    </r>
    <phoneticPr fontId="3" type="noConversion"/>
  </si>
  <si>
    <r>
      <t>ETD</t>
    </r>
    <r>
      <rPr>
        <b/>
        <sz val="9"/>
        <color theme="1"/>
        <rFont val="宋体"/>
        <family val="3"/>
        <charset val="134"/>
      </rPr>
      <t>最后一港</t>
    </r>
    <phoneticPr fontId="3" type="noConversion"/>
  </si>
  <si>
    <r>
      <rPr>
        <b/>
        <sz val="9"/>
        <color theme="1"/>
        <rFont val="宋体"/>
        <family val="3"/>
        <charset val="134"/>
      </rPr>
      <t>备注</t>
    </r>
    <phoneticPr fontId="3" type="noConversion"/>
  </si>
  <si>
    <r>
      <rPr>
        <b/>
        <sz val="9"/>
        <color theme="1"/>
        <rFont val="宋体"/>
        <family val="3"/>
        <charset val="134"/>
      </rPr>
      <t>航线情况</t>
    </r>
    <phoneticPr fontId="3" type="noConversion"/>
  </si>
  <si>
    <r>
      <rPr>
        <sz val="9"/>
        <color rgb="FF000000"/>
        <rFont val="宋体"/>
        <family val="3"/>
        <charset val="134"/>
      </rPr>
      <t>各口岸西哈努克及曼谷流向平稳出货。</t>
    </r>
    <phoneticPr fontId="3" type="noConversion"/>
  </si>
  <si>
    <t>&gt;&gt; Space: 60 teus weekly</t>
  </si>
  <si>
    <t>&gt;&gt; Rate: $75 per teu, FIO basis</t>
  </si>
  <si>
    <t>&gt;&gt; Effective: 1st sailing on 4/Apr at LCH</t>
  </si>
  <si>
    <t>XPS +60T/840MT</t>
    <phoneticPr fontId="3" type="noConversion"/>
  </si>
  <si>
    <t>CSCL LIMA 031N</t>
    <phoneticPr fontId="3" type="noConversion"/>
  </si>
  <si>
    <t>CVT-QCO-031-N</t>
    <phoneticPr fontId="3" type="noConversion"/>
  </si>
  <si>
    <t>NCT-TDD-005-S</t>
    <phoneticPr fontId="3" type="noConversion"/>
  </si>
  <si>
    <t>CSE</t>
    <phoneticPr fontId="3" type="noConversion"/>
  </si>
  <si>
    <t>DLC</t>
    <phoneticPr fontId="3" type="noConversion"/>
  </si>
  <si>
    <t>SHA-TSN-YIK-DLC-TAO-NGB-NSH-JKT-PGU-SIN-SHA</t>
    <phoneticPr fontId="3" type="noConversion"/>
  </si>
  <si>
    <t>DLC-TSN-TAO-NGB-NSH-JKT-PGU-SIN-DLC</t>
    <phoneticPr fontId="3" type="noConversion"/>
  </si>
  <si>
    <t>PA1</t>
    <phoneticPr fontId="3" type="noConversion"/>
  </si>
  <si>
    <t>SHA</t>
    <phoneticPr fontId="3" type="noConversion"/>
  </si>
  <si>
    <t>SHA-DLC-TSN-TAO-NGB-XMN-NSH-SIN-PKG-PEN-HKG-SHA</t>
    <phoneticPr fontId="3" type="noConversion"/>
  </si>
  <si>
    <t>SHA-DLC-TSN-TAO-NGB-XMN-NSH-SIN-PKG-PEN-PKG-SIN-HKG-SHA</t>
    <phoneticPr fontId="3" type="noConversion"/>
  </si>
  <si>
    <t>CIX</t>
    <phoneticPr fontId="3" type="noConversion"/>
  </si>
  <si>
    <t>TAO</t>
    <phoneticPr fontId="3" type="noConversion"/>
  </si>
  <si>
    <t>SHP-TAO-SHA-NGB-FZN-SHK-JKT-SUB-DVO-SHP</t>
    <phoneticPr fontId="3" type="noConversion"/>
  </si>
  <si>
    <t>SHP-YIK-TSN-DLC-YNT-TAO-SHA-FZN-SHK-JKT-SUB-DVO-SHP</t>
    <phoneticPr fontId="3" type="noConversion"/>
  </si>
  <si>
    <t>CVT2</t>
    <phoneticPr fontId="3" type="noConversion"/>
  </si>
  <si>
    <t>TSN</t>
    <phoneticPr fontId="3" type="noConversion"/>
  </si>
  <si>
    <t>TAO-NGB-SGN-HKG-TAO</t>
    <phoneticPr fontId="3" type="noConversion"/>
  </si>
  <si>
    <t>TSN-TAO-NGB-SGN-HKG-TSN</t>
    <phoneticPr fontId="3" type="noConversion"/>
  </si>
  <si>
    <t>SB:1325TEUS/18780MT    NB:1115TEUS/15610MT</t>
    <phoneticPr fontId="3" type="noConversion"/>
  </si>
  <si>
    <t>SB:1125TEUS/15980MT    NB:1115TEUS/15610MT</t>
    <phoneticPr fontId="3" type="noConversion"/>
  </si>
  <si>
    <t>JVT</t>
    <phoneticPr fontId="3" type="noConversion"/>
  </si>
  <si>
    <t>SHA-NGB-SWA-NSH-LCH-BKK-HKG-SHA</t>
    <phoneticPr fontId="3" type="noConversion"/>
  </si>
  <si>
    <t>R/T 850TEUS/11900MT</t>
    <phoneticPr fontId="3" type="noConversion"/>
  </si>
  <si>
    <t>SB:700TEUS/9800MT NB:850TEUS/11900MT</t>
    <phoneticPr fontId="3" type="noConversion"/>
  </si>
  <si>
    <t>CIT</t>
    <phoneticPr fontId="3" type="noConversion"/>
  </si>
  <si>
    <t>SUB</t>
    <phoneticPr fontId="3" type="noConversion"/>
  </si>
  <si>
    <t>300TEUS/4200MT</t>
    <phoneticPr fontId="3" type="noConversion"/>
  </si>
  <si>
    <t>SUB-SRG-JKT-SIN-LCH-HKG-NGB-SHA</t>
    <phoneticPr fontId="3" type="noConversion"/>
  </si>
  <si>
    <r>
      <rPr>
        <sz val="11"/>
        <color theme="1"/>
        <rFont val="宋体"/>
        <family val="3"/>
        <charset val="134"/>
      </rPr>
      <t>南行长荣</t>
    </r>
    <r>
      <rPr>
        <sz val="11"/>
        <color theme="1"/>
        <rFont val="Arial"/>
        <family val="2"/>
      </rPr>
      <t>4.15</t>
    </r>
    <r>
      <rPr>
        <sz val="11"/>
        <color theme="1"/>
        <rFont val="宋体"/>
        <family val="3"/>
        <charset val="134"/>
      </rPr>
      <t>开始换</t>
    </r>
    <r>
      <rPr>
        <sz val="11"/>
        <color theme="1"/>
        <rFont val="Arial"/>
        <family val="2"/>
      </rPr>
      <t>200TEUS/2800MT</t>
    </r>
    <phoneticPr fontId="3" type="noConversion"/>
  </si>
  <si>
    <r>
      <rPr>
        <sz val="11"/>
        <color theme="1"/>
        <rFont val="宋体"/>
        <family val="3"/>
        <charset val="134"/>
      </rPr>
      <t>南行长荣</t>
    </r>
    <r>
      <rPr>
        <sz val="11"/>
        <color theme="1"/>
        <rFont val="Arial"/>
        <family val="2"/>
      </rPr>
      <t>4.15</t>
    </r>
    <r>
      <rPr>
        <sz val="11"/>
        <color theme="1"/>
        <rFont val="宋体"/>
        <family val="3"/>
        <charset val="134"/>
      </rPr>
      <t>开始换</t>
    </r>
    <r>
      <rPr>
        <sz val="11"/>
        <color theme="1"/>
        <rFont val="Arial"/>
        <family val="2"/>
      </rPr>
      <t>150TEUS/2100MT,</t>
    </r>
    <r>
      <rPr>
        <sz val="11"/>
        <color theme="1"/>
        <rFont val="宋体"/>
        <family val="3"/>
        <charset val="134"/>
      </rPr>
      <t>其中</t>
    </r>
    <r>
      <rPr>
        <sz val="11"/>
        <color theme="1"/>
        <rFont val="Arial"/>
        <family val="2"/>
      </rPr>
      <t>BKK</t>
    </r>
    <r>
      <rPr>
        <sz val="11"/>
        <color theme="1"/>
        <rFont val="宋体"/>
        <family val="3"/>
        <charset val="134"/>
      </rPr>
      <t>重量限制</t>
    </r>
    <r>
      <rPr>
        <sz val="11"/>
        <color theme="1"/>
        <rFont val="Arial"/>
        <family val="2"/>
      </rPr>
      <t>1500MT</t>
    </r>
    <phoneticPr fontId="3" type="noConversion"/>
  </si>
  <si>
    <r>
      <rPr>
        <sz val="11"/>
        <color theme="1"/>
        <rFont val="宋体"/>
        <family val="3"/>
        <charset val="134"/>
      </rPr>
      <t>长荣</t>
    </r>
    <r>
      <rPr>
        <sz val="11"/>
        <color theme="1"/>
        <rFont val="Arial"/>
        <family val="2"/>
      </rPr>
      <t>CIT</t>
    </r>
    <r>
      <rPr>
        <sz val="11"/>
        <color theme="1"/>
        <rFont val="宋体"/>
        <family val="3"/>
        <charset val="134"/>
      </rPr>
      <t>北行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Arial"/>
        <family val="2"/>
      </rPr>
      <t>JVT+CVT2</t>
    </r>
    <r>
      <rPr>
        <sz val="11"/>
        <color theme="1"/>
        <rFont val="宋体"/>
        <family val="3"/>
        <charset val="134"/>
      </rPr>
      <t>南行舱位</t>
    </r>
    <phoneticPr fontId="3" type="noConversion"/>
  </si>
  <si>
    <r>
      <rPr>
        <b/>
        <sz val="11"/>
        <color theme="1"/>
        <rFont val="宋体"/>
        <family val="3"/>
        <charset val="134"/>
      </rPr>
      <t>航线状态</t>
    </r>
    <phoneticPr fontId="3" type="noConversion"/>
  </si>
  <si>
    <r>
      <rPr>
        <b/>
        <sz val="11"/>
        <color theme="1"/>
        <rFont val="宋体"/>
        <family val="3"/>
        <charset val="134"/>
      </rPr>
      <t>航线</t>
    </r>
    <phoneticPr fontId="3" type="noConversion"/>
  </si>
  <si>
    <r>
      <rPr>
        <b/>
        <sz val="11"/>
        <color theme="1"/>
        <rFont val="宋体"/>
        <family val="3"/>
        <charset val="134"/>
      </rPr>
      <t>挂港顺序</t>
    </r>
    <phoneticPr fontId="3" type="noConversion"/>
  </si>
  <si>
    <r>
      <rPr>
        <b/>
        <sz val="11"/>
        <color theme="1"/>
        <rFont val="宋体"/>
        <family val="3"/>
        <charset val="134"/>
      </rPr>
      <t>改造开始时间</t>
    </r>
    <phoneticPr fontId="3" type="noConversion"/>
  </si>
  <si>
    <r>
      <rPr>
        <b/>
        <sz val="11"/>
        <color theme="1"/>
        <rFont val="宋体"/>
        <family val="3"/>
        <charset val="134"/>
      </rPr>
      <t>改造开始港口</t>
    </r>
    <phoneticPr fontId="3" type="noConversion"/>
  </si>
  <si>
    <r>
      <rPr>
        <b/>
        <sz val="11"/>
        <color theme="1"/>
        <rFont val="宋体"/>
        <family val="3"/>
        <charset val="134"/>
      </rPr>
      <t>航线情况</t>
    </r>
    <phoneticPr fontId="3" type="noConversion"/>
  </si>
  <si>
    <t>HHX1</t>
    <phoneticPr fontId="3" type="noConversion"/>
  </si>
  <si>
    <t>NGB-SHA-HKG-HPH-HKG-NGB</t>
    <phoneticPr fontId="3" type="noConversion"/>
  </si>
  <si>
    <t>NGB</t>
    <phoneticPr fontId="3" type="noConversion"/>
  </si>
  <si>
    <t>100TEUS/1400MT</t>
    <phoneticPr fontId="3" type="noConversion"/>
  </si>
  <si>
    <t>CI2</t>
    <phoneticPr fontId="3" type="noConversion"/>
  </si>
  <si>
    <t>TAO-SHA-NGB-SHK-PKG-NVA-PEN-PKG-HKG-TAO</t>
    <phoneticPr fontId="3" type="noConversion"/>
  </si>
  <si>
    <t>NCT</t>
    <phoneticPr fontId="3" type="noConversion"/>
  </si>
  <si>
    <t>LCH</t>
    <phoneticPr fontId="3" type="noConversion"/>
  </si>
  <si>
    <t>952TEUS/13328MT 1150TEUS/16100MT 1950TEUS/31200MT</t>
    <phoneticPr fontId="3" type="noConversion"/>
  </si>
  <si>
    <t>892TEUS/12488MT 1090TEUS/15260MT 1890TEUS/30360MT</t>
    <phoneticPr fontId="3" type="noConversion"/>
  </si>
  <si>
    <t>CV3</t>
    <phoneticPr fontId="3" type="noConversion"/>
  </si>
  <si>
    <t>FZN-SWA-HKG-SHK-NSH-SGN-HKG-FZN</t>
    <phoneticPr fontId="3" type="noConversion"/>
  </si>
  <si>
    <t>FZN</t>
    <phoneticPr fontId="3" type="noConversion"/>
  </si>
  <si>
    <t>550TEUS/7700MT 400TEUS/5152MT</t>
    <phoneticPr fontId="3" type="noConversion"/>
  </si>
  <si>
    <t>DLC-TSN-TAO-HKG-SHK-LCH-HKG-DLC</t>
    <phoneticPr fontId="3" type="noConversion"/>
  </si>
  <si>
    <t>CT2</t>
    <phoneticPr fontId="3" type="noConversion"/>
  </si>
  <si>
    <t>TAO-SHA-NSH-LCH-HKG-TAO</t>
    <phoneticPr fontId="3" type="noConversion"/>
  </si>
  <si>
    <t>3X4200TEUS</t>
    <phoneticPr fontId="3" type="noConversion"/>
  </si>
  <si>
    <t>CVT-T</t>
    <phoneticPr fontId="3" type="noConversion"/>
  </si>
  <si>
    <t>TAO-SHA-SHK-LCH-NSH-TAO</t>
    <phoneticPr fontId="3" type="noConversion"/>
  </si>
  <si>
    <t>3X2500TEUS</t>
    <phoneticPr fontId="3" type="noConversion"/>
  </si>
  <si>
    <t>CV2</t>
    <phoneticPr fontId="3" type="noConversion"/>
  </si>
  <si>
    <t>SHA-NGB-SGN-SHA</t>
    <phoneticPr fontId="3" type="noConversion"/>
  </si>
  <si>
    <t>TSN-TAO-XMN-SGN-SHA-NGB-SGN-TSN</t>
    <phoneticPr fontId="3" type="noConversion"/>
  </si>
  <si>
    <t>2X2500TEUS</t>
    <phoneticPr fontId="3" type="noConversion"/>
  </si>
  <si>
    <t>5X2800TEUS</t>
    <phoneticPr fontId="3" type="noConversion"/>
  </si>
  <si>
    <t>SHA-NGB-SWA-NSH-KOS-BKK-LCH-HKG-SHA</t>
    <phoneticPr fontId="3" type="noConversion"/>
  </si>
  <si>
    <t>3X1700TEUS</t>
    <phoneticPr fontId="3" type="noConversion"/>
  </si>
  <si>
    <t>3X1400TEUS</t>
    <phoneticPr fontId="3" type="noConversion"/>
  </si>
  <si>
    <t>700TEUS/9800MT</t>
    <phoneticPr fontId="3" type="noConversion"/>
  </si>
  <si>
    <t>1000TEUS/14000MT</t>
    <phoneticPr fontId="3" type="noConversion"/>
  </si>
  <si>
    <t>900TEUS/12600MT</t>
    <phoneticPr fontId="3" type="noConversion"/>
  </si>
  <si>
    <t>CISC</t>
    <phoneticPr fontId="3" type="noConversion"/>
  </si>
  <si>
    <t>600TEUS/8400MT</t>
    <phoneticPr fontId="3" type="noConversion"/>
  </si>
  <si>
    <t>900TEUS/12600MT</t>
    <phoneticPr fontId="3" type="noConversion"/>
  </si>
  <si>
    <t>TSN-TAO-KHH-SIN-NVA-MUN-CMB-PKG-SIN-TSN</t>
    <phoneticPr fontId="3" type="noConversion"/>
  </si>
  <si>
    <t>TAO-SHA-NGB-SHK-PKG-NVA-PEN-PKG-HKG-TAO</t>
    <phoneticPr fontId="3" type="noConversion"/>
  </si>
  <si>
    <t>CI1</t>
    <phoneticPr fontId="3" type="noConversion"/>
  </si>
  <si>
    <t>2400TEUS/33600MT</t>
    <phoneticPr fontId="3" type="noConversion"/>
  </si>
  <si>
    <t>2100TEUS/29400MT</t>
    <phoneticPr fontId="3" type="noConversion"/>
  </si>
  <si>
    <t>SHA-NGB-SHK-NSH-SIN-NVA-PIP-PEN-SHA</t>
    <phoneticPr fontId="3" type="noConversion"/>
  </si>
  <si>
    <t>2800TEUS/39200MT</t>
    <phoneticPr fontId="3" type="noConversion"/>
  </si>
  <si>
    <r>
      <t>4250TEUS</t>
    </r>
    <r>
      <rPr>
        <sz val="11"/>
        <color theme="1"/>
        <rFont val="宋体"/>
        <family val="3"/>
        <charset val="134"/>
      </rPr>
      <t>船型升级到位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</si>
  <si>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Arial"/>
        <family val="2"/>
      </rPr>
      <t>WHL</t>
    </r>
    <r>
      <rPr>
        <sz val="11"/>
        <color theme="1"/>
        <rFont val="宋体"/>
        <family val="3"/>
        <charset val="134"/>
      </rPr>
      <t>合作投船，舱位有大小船区分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</si>
  <si>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Arial"/>
        <family val="2"/>
      </rPr>
      <t>CI1</t>
    </r>
    <r>
      <rPr>
        <sz val="11"/>
        <color theme="1"/>
        <rFont val="宋体"/>
        <family val="3"/>
        <charset val="134"/>
      </rPr>
      <t>舱位互换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</si>
  <si>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Arial"/>
        <family val="2"/>
      </rPr>
      <t>CI2</t>
    </r>
    <r>
      <rPr>
        <sz val="11"/>
        <color theme="1"/>
        <rFont val="宋体"/>
        <family val="3"/>
        <charset val="134"/>
      </rPr>
      <t>舱位互换</t>
    </r>
    <phoneticPr fontId="3" type="noConversion"/>
  </si>
  <si>
    <r>
      <t xml:space="preserve">XPRESS LCH-HKG </t>
    </r>
    <r>
      <rPr>
        <sz val="11"/>
        <color theme="1"/>
        <rFont val="宋体"/>
        <family val="3"/>
        <charset val="134"/>
      </rPr>
      <t>买舱</t>
    </r>
    <r>
      <rPr>
        <sz val="11"/>
        <color theme="1"/>
        <rFont val="Arial"/>
        <family val="2"/>
      </rPr>
      <t>60TEUS/840MT</t>
    </r>
    <phoneticPr fontId="3" type="noConversion"/>
  </si>
  <si>
    <r>
      <t xml:space="preserve">CUL </t>
    </r>
    <r>
      <rPr>
        <sz val="11"/>
        <color theme="1"/>
        <rFont val="宋体"/>
        <family val="3"/>
        <charset val="134"/>
      </rPr>
      <t>用</t>
    </r>
    <r>
      <rPr>
        <sz val="11"/>
        <color theme="1"/>
        <rFont val="Arial"/>
        <family val="2"/>
      </rPr>
      <t xml:space="preserve">HHX1 100TEUS 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Arial"/>
        <family val="2"/>
      </rPr>
      <t>CVT 50TEUS</t>
    </r>
    <r>
      <rPr>
        <sz val="11"/>
        <color theme="1"/>
        <rFont val="宋体"/>
        <family val="3"/>
        <charset val="134"/>
      </rPr>
      <t>舱位（</t>
    </r>
    <r>
      <rPr>
        <sz val="11"/>
        <color theme="1"/>
        <rFont val="Arial"/>
        <family val="2"/>
      </rPr>
      <t>CUL</t>
    </r>
    <r>
      <rPr>
        <sz val="11"/>
        <color theme="1"/>
        <rFont val="宋体"/>
        <family val="3"/>
        <charset val="134"/>
      </rPr>
      <t>原</t>
    </r>
    <r>
      <rPr>
        <sz val="11"/>
        <color theme="1"/>
        <rFont val="Arial"/>
        <family val="2"/>
      </rPr>
      <t>CVT 80TEUS)</t>
    </r>
    <phoneticPr fontId="3" type="noConversion"/>
  </si>
  <si>
    <r>
      <t xml:space="preserve">CUL </t>
    </r>
    <r>
      <rPr>
        <sz val="11"/>
        <color theme="1"/>
        <rFont val="宋体"/>
        <family val="3"/>
        <charset val="134"/>
      </rPr>
      <t>用</t>
    </r>
    <r>
      <rPr>
        <sz val="11"/>
        <color theme="1"/>
        <rFont val="Arial"/>
        <family val="2"/>
      </rPr>
      <t xml:space="preserve">SVG  200TEUS 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Arial"/>
        <family val="2"/>
      </rPr>
      <t>CI2 100TEUS</t>
    </r>
    <r>
      <rPr>
        <sz val="11"/>
        <color theme="1"/>
        <rFont val="宋体"/>
        <family val="3"/>
        <charset val="134"/>
      </rPr>
      <t>舱位</t>
    </r>
    <phoneticPr fontId="3" type="noConversion"/>
  </si>
  <si>
    <r>
      <rPr>
        <sz val="11"/>
        <color theme="1"/>
        <rFont val="宋体"/>
        <family val="3"/>
        <charset val="134"/>
      </rPr>
      <t>预计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月底</t>
    </r>
    <phoneticPr fontId="3" type="noConversion"/>
  </si>
  <si>
    <r>
      <t>NGS</t>
    </r>
    <r>
      <rPr>
        <sz val="11"/>
        <color theme="1"/>
        <rFont val="宋体"/>
        <family val="3"/>
        <charset val="134"/>
      </rPr>
      <t>投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条船，合作方投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条船。航线改造推进中</t>
    </r>
    <r>
      <rPr>
        <sz val="11"/>
        <color theme="1"/>
        <rFont val="Arial"/>
        <family val="2"/>
      </rPr>
      <t>…</t>
    </r>
    <phoneticPr fontId="3" type="noConversion"/>
  </si>
  <si>
    <r>
      <t>NGS</t>
    </r>
    <r>
      <rPr>
        <sz val="11"/>
        <color theme="1"/>
        <rFont val="宋体"/>
        <family val="3"/>
        <charset val="134"/>
      </rPr>
      <t>投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条船，合作方投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条船。航线改造推进中</t>
    </r>
    <r>
      <rPr>
        <sz val="11"/>
        <color theme="1"/>
        <rFont val="Arial"/>
        <family val="2"/>
      </rPr>
      <t>…</t>
    </r>
    <phoneticPr fontId="3" type="noConversion"/>
  </si>
  <si>
    <r>
      <rPr>
        <sz val="11"/>
        <color theme="1"/>
        <rFont val="宋体"/>
        <family val="3"/>
        <charset val="134"/>
      </rPr>
      <t>预计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月</t>
    </r>
    <phoneticPr fontId="3" type="noConversion"/>
  </si>
  <si>
    <r>
      <t>NGS</t>
    </r>
    <r>
      <rPr>
        <sz val="11"/>
        <color theme="1"/>
        <rFont val="宋体"/>
        <family val="3"/>
        <charset val="134"/>
      </rPr>
      <t>投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条，合作方投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条。航线改造推进中</t>
    </r>
    <r>
      <rPr>
        <sz val="11"/>
        <color theme="1"/>
        <rFont val="Arial"/>
        <family val="2"/>
      </rPr>
      <t>…</t>
    </r>
    <phoneticPr fontId="3" type="noConversion"/>
  </si>
  <si>
    <t>2170TEUS/30380MT</t>
    <phoneticPr fontId="3" type="noConversion"/>
  </si>
  <si>
    <t>3670TEUS/51380MT</t>
    <phoneticPr fontId="3" type="noConversion"/>
  </si>
  <si>
    <r>
      <t>4250TEUS</t>
    </r>
    <r>
      <rPr>
        <sz val="11"/>
        <color theme="1"/>
        <rFont val="宋体"/>
        <family val="3"/>
        <charset val="134"/>
      </rPr>
      <t>船型换</t>
    </r>
    <r>
      <rPr>
        <sz val="11"/>
        <color theme="1"/>
        <rFont val="Arial"/>
        <family val="2"/>
      </rPr>
      <t>5500TEUS</t>
    </r>
    <r>
      <rPr>
        <sz val="11"/>
        <color theme="1"/>
        <rFont val="宋体"/>
        <family val="3"/>
        <charset val="134"/>
      </rPr>
      <t>船型</t>
    </r>
    <phoneticPr fontId="3" type="noConversion"/>
  </si>
  <si>
    <t>航线改造，舱位不变</t>
    <phoneticPr fontId="3" type="noConversion"/>
  </si>
  <si>
    <t>长荣换舱</t>
    <phoneticPr fontId="3" type="noConversion"/>
  </si>
  <si>
    <r>
      <rPr>
        <b/>
        <sz val="11"/>
        <rFont val="宋体"/>
        <family val="3"/>
        <charset val="134"/>
      </rPr>
      <t>可用舱位变化</t>
    </r>
    <phoneticPr fontId="3" type="noConversion"/>
  </si>
  <si>
    <t>CKI</t>
    <phoneticPr fontId="3" type="noConversion"/>
  </si>
  <si>
    <t>PUS-KAN-SHA-NGB-HKG-JKT-SUB-SGN-NGB-SHA-PUS</t>
    <phoneticPr fontId="3" type="noConversion"/>
  </si>
  <si>
    <t>PUS-KAN-SHA-NGB-JKT-SUB-SGN-SHA-PUS</t>
    <phoneticPr fontId="3" type="noConversion"/>
  </si>
  <si>
    <t>PUS</t>
    <phoneticPr fontId="3" type="noConversion"/>
  </si>
  <si>
    <t>SB:400TEUS/5600MT  NB:500TEUS/7000MT</t>
    <phoneticPr fontId="3" type="noConversion"/>
  </si>
  <si>
    <r>
      <t>KMTC</t>
    </r>
    <r>
      <rPr>
        <sz val="11"/>
        <color theme="1"/>
        <rFont val="宋体"/>
        <family val="3"/>
        <charset val="134"/>
      </rPr>
      <t>航线改造，加大互换力度</t>
    </r>
    <phoneticPr fontId="3" type="noConversion"/>
  </si>
  <si>
    <r>
      <rPr>
        <sz val="11"/>
        <color theme="1"/>
        <rFont val="宋体"/>
        <family val="3"/>
        <charset val="134"/>
      </rPr>
      <t>新增航线</t>
    </r>
    <phoneticPr fontId="3" type="noConversion"/>
  </si>
  <si>
    <r>
      <rPr>
        <sz val="11"/>
        <color theme="1"/>
        <rFont val="宋体"/>
        <family val="3"/>
        <charset val="134"/>
      </rPr>
      <t>舱位调整前</t>
    </r>
    <phoneticPr fontId="3" type="noConversion"/>
  </si>
  <si>
    <r>
      <rPr>
        <sz val="11"/>
        <color theme="1"/>
        <rFont val="宋体"/>
        <family val="3"/>
        <charset val="134"/>
      </rPr>
      <t>舱位调整后</t>
    </r>
    <phoneticPr fontId="3" type="noConversion"/>
  </si>
  <si>
    <r>
      <rPr>
        <sz val="11"/>
        <color theme="1"/>
        <rFont val="宋体"/>
        <family val="3"/>
        <charset val="134"/>
      </rPr>
      <t>改造前</t>
    </r>
    <phoneticPr fontId="3" type="noConversion"/>
  </si>
  <si>
    <r>
      <rPr>
        <sz val="11"/>
        <color theme="1"/>
        <rFont val="宋体"/>
        <family val="3"/>
        <charset val="134"/>
      </rPr>
      <t>改造后</t>
    </r>
    <phoneticPr fontId="3" type="noConversion"/>
  </si>
  <si>
    <r>
      <rPr>
        <sz val="11"/>
        <color theme="1"/>
        <rFont val="宋体"/>
        <family val="3"/>
        <charset val="134"/>
      </rPr>
      <t>新增互换</t>
    </r>
    <phoneticPr fontId="3" type="noConversion"/>
  </si>
  <si>
    <r>
      <rPr>
        <sz val="11"/>
        <color theme="1"/>
        <rFont val="宋体"/>
        <family val="3"/>
        <charset val="134"/>
      </rPr>
      <t>改造前</t>
    </r>
    <phoneticPr fontId="3" type="noConversion"/>
  </si>
  <si>
    <r>
      <rPr>
        <sz val="11"/>
        <color theme="1"/>
        <rFont val="宋体"/>
        <family val="3"/>
        <charset val="134"/>
      </rPr>
      <t>改造后</t>
    </r>
    <phoneticPr fontId="3" type="noConversion"/>
  </si>
  <si>
    <r>
      <rPr>
        <sz val="11"/>
        <color theme="1"/>
        <rFont val="宋体"/>
        <family val="3"/>
        <charset val="134"/>
      </rPr>
      <t>舱位调整前</t>
    </r>
    <phoneticPr fontId="3" type="noConversion"/>
  </si>
  <si>
    <r>
      <rPr>
        <sz val="11"/>
        <color theme="1"/>
        <rFont val="宋体"/>
        <family val="3"/>
        <charset val="134"/>
      </rPr>
      <t>舱位调整后</t>
    </r>
    <phoneticPr fontId="3" type="noConversion"/>
  </si>
  <si>
    <r>
      <rPr>
        <sz val="11"/>
        <color theme="1"/>
        <rFont val="宋体"/>
        <family val="3"/>
        <charset val="134"/>
      </rPr>
      <t>新增互换</t>
    </r>
    <phoneticPr fontId="3" type="noConversion"/>
  </si>
  <si>
    <t>GANTA BHUM 109S</t>
    <phoneticPr fontId="3" type="noConversion"/>
  </si>
  <si>
    <r>
      <t>4.15</t>
    </r>
    <r>
      <rPr>
        <sz val="10"/>
        <color theme="1"/>
        <rFont val="宋体"/>
        <family val="3"/>
        <charset val="134"/>
      </rPr>
      <t>起</t>
    </r>
    <phoneticPr fontId="3" type="noConversion"/>
  </si>
  <si>
    <t>PAT SA</t>
    <phoneticPr fontId="3" type="noConversion"/>
  </si>
  <si>
    <t>CNP2-TCX-012-S</t>
    <phoneticPr fontId="3" type="noConversion"/>
  </si>
  <si>
    <t>CSCL CALLAO 030S</t>
    <phoneticPr fontId="3" type="noConversion"/>
  </si>
  <si>
    <t>CVT-Q3V-030-S</t>
    <phoneticPr fontId="3" type="noConversion"/>
  </si>
  <si>
    <t>CVT-RWY-031-S</t>
    <phoneticPr fontId="3" type="noConversion"/>
  </si>
  <si>
    <t>OOCL ZHOUSHAN 183S</t>
    <phoneticPr fontId="3" type="noConversion"/>
  </si>
  <si>
    <t>CTJ-RK7-183-S</t>
    <phoneticPr fontId="3" type="noConversion"/>
  </si>
  <si>
    <t>COSCO FUKUYAMA 068N</t>
    <phoneticPr fontId="3" type="noConversion"/>
  </si>
  <si>
    <t>CNP2-T80-068-N</t>
    <phoneticPr fontId="3" type="noConversion"/>
  </si>
  <si>
    <t>AS MORGANA 005N</t>
    <phoneticPr fontId="3" type="noConversion"/>
  </si>
  <si>
    <t>NCT-TDD-005-N</t>
    <phoneticPr fontId="3" type="noConversion"/>
  </si>
  <si>
    <t>SINOTRANS KEELUNG 011N</t>
    <phoneticPr fontId="3" type="noConversion"/>
  </si>
  <si>
    <t>CAPE FERROL 036N</t>
    <phoneticPr fontId="3" type="noConversion"/>
  </si>
  <si>
    <t>RBC2-S1F-035-N</t>
    <phoneticPr fontId="3" type="noConversion"/>
  </si>
  <si>
    <t>OOCL BRISBANE 156N</t>
    <phoneticPr fontId="3" type="noConversion"/>
  </si>
  <si>
    <t>CTJ-RHR-156-N</t>
    <phoneticPr fontId="3" type="noConversion"/>
  </si>
  <si>
    <t>CNP2-Q79-012-S</t>
    <phoneticPr fontId="3" type="noConversion"/>
  </si>
  <si>
    <t>NCT-Q2V-027S</t>
    <phoneticPr fontId="3" type="noConversion"/>
  </si>
  <si>
    <t>菲律宾长期多箱，回程货量不足，以调空为主。需要加大揽货力度。</t>
    <phoneticPr fontId="3" type="noConversion"/>
  </si>
  <si>
    <t>SINOTRANS KEELUNG 012S</t>
    <phoneticPr fontId="3" type="noConversion"/>
  </si>
  <si>
    <t>BLANK SAILING</t>
    <phoneticPr fontId="3" type="noConversion"/>
  </si>
  <si>
    <t>SEASPAN NEW DELHI 013S</t>
    <phoneticPr fontId="3" type="noConversion"/>
  </si>
  <si>
    <t>CUL -30T/420MT</t>
    <phoneticPr fontId="3" type="noConversion"/>
  </si>
  <si>
    <t>CUL -30T/420MT</t>
    <phoneticPr fontId="3" type="noConversion"/>
  </si>
  <si>
    <t>华北曼谷货量增加，各口岸货量恢复。根据未来3周货量摸排，WUH出货不足。</t>
    <phoneticPr fontId="3" type="noConversion"/>
  </si>
  <si>
    <t>DONG FANG QIANG 044N</t>
    <phoneticPr fontId="3" type="noConversion"/>
  </si>
  <si>
    <t>DONG FANG QIANG 045N</t>
    <phoneticPr fontId="3" type="noConversion"/>
  </si>
  <si>
    <t>CPF-QYS-045-N</t>
    <phoneticPr fontId="3" type="noConversion"/>
  </si>
  <si>
    <t>FRED 040S</t>
    <phoneticPr fontId="3" type="noConversion"/>
  </si>
  <si>
    <t>MOUNT BULTER 017S</t>
    <phoneticPr fontId="3" type="noConversion"/>
  </si>
  <si>
    <t>OOCL NEW ZEALAND 106S</t>
    <phoneticPr fontId="3" type="noConversion"/>
  </si>
  <si>
    <t>CSCL SANTIAGO 027S</t>
    <phoneticPr fontId="3" type="noConversion"/>
  </si>
  <si>
    <t>NCT-Q2V-027-S</t>
    <phoneticPr fontId="3" type="noConversion"/>
  </si>
  <si>
    <t>SEASPAN NINGBO 012N</t>
    <phoneticPr fontId="3" type="noConversion"/>
  </si>
  <si>
    <t>CNP2-Q79-012-N</t>
  </si>
  <si>
    <t>CNP2-Q79-012-N</t>
    <phoneticPr fontId="3" type="noConversion"/>
  </si>
  <si>
    <t>ONYX 1 003N</t>
    <phoneticPr fontId="3" type="noConversion"/>
  </si>
  <si>
    <t>ONYX 1 004N</t>
    <phoneticPr fontId="3" type="noConversion"/>
  </si>
  <si>
    <t>CPF-Q7S-003-N</t>
    <phoneticPr fontId="3" type="noConversion"/>
  </si>
  <si>
    <t>CPF-Q7S-004-N</t>
    <phoneticPr fontId="3" type="noConversion"/>
  </si>
  <si>
    <t>DONG FANG QIANG 046N</t>
    <phoneticPr fontId="3" type="noConversion"/>
  </si>
  <si>
    <t>CPF-QYS-046-N</t>
    <phoneticPr fontId="3" type="noConversion"/>
  </si>
  <si>
    <t>CSCL CALLAO 030N</t>
    <phoneticPr fontId="3" type="noConversion"/>
  </si>
  <si>
    <t>CVT-Q3V-030-N</t>
  </si>
  <si>
    <t>CVT-Q3V-030-N</t>
    <phoneticPr fontId="3" type="noConversion"/>
  </si>
  <si>
    <t>CSCL SANTIAGO 027N</t>
    <phoneticPr fontId="3" type="noConversion"/>
  </si>
  <si>
    <t>BLANK SAILING</t>
    <phoneticPr fontId="3" type="noConversion"/>
  </si>
  <si>
    <t>JVT-NU3-016-N</t>
  </si>
  <si>
    <t>GANTA BHUM 110N</t>
    <phoneticPr fontId="3" type="noConversion"/>
  </si>
  <si>
    <t>RBC2-A23-110-N</t>
    <phoneticPr fontId="3" type="noConversion"/>
  </si>
  <si>
    <t>CNP2-TCX-013-S</t>
    <phoneticPr fontId="3" type="noConversion"/>
  </si>
  <si>
    <t>NCT-AYL-040-S</t>
    <phoneticPr fontId="3" type="noConversion"/>
  </si>
  <si>
    <t>CTJ-RHO-106-S</t>
  </si>
  <si>
    <t>CTJ-RHO-106-S</t>
    <phoneticPr fontId="3" type="noConversion"/>
  </si>
  <si>
    <t>各位舱控同事：</t>
  </si>
  <si>
    <r>
      <t>最近市场由淡转旺，根据领导要求，</t>
    </r>
    <r>
      <rPr>
        <sz val="12"/>
        <color rgb="FF1F497D"/>
        <rFont val="Calibri"/>
        <family val="2"/>
      </rPr>
      <t>4</t>
    </r>
    <r>
      <rPr>
        <sz val="12"/>
        <color rgb="FF1F497D"/>
        <rFont val="宋体"/>
        <family val="3"/>
        <charset val="134"/>
      </rPr>
      <t>月份开始各航线标识出口要求调整为</t>
    </r>
    <r>
      <rPr>
        <sz val="12"/>
        <color theme="1"/>
        <rFont val="宋体"/>
        <family val="3"/>
        <charset val="134"/>
      </rPr>
      <t>绿色为95%以上</t>
    </r>
    <r>
      <rPr>
        <sz val="12"/>
        <color rgb="FF1F497D"/>
        <rFont val="宋体"/>
        <family val="3"/>
        <charset val="134"/>
      </rPr>
      <t>，黄色为90%-95</t>
    </r>
    <r>
      <rPr>
        <sz val="12"/>
        <color rgb="FF1F497D"/>
        <rFont val="Calibri"/>
        <family val="2"/>
      </rPr>
      <t>%</t>
    </r>
    <r>
      <rPr>
        <sz val="12"/>
        <color rgb="FF1F497D"/>
        <rFont val="宋体"/>
        <family val="3"/>
        <charset val="134"/>
      </rPr>
      <t>，红色为</t>
    </r>
    <r>
      <rPr>
        <sz val="12"/>
        <color rgb="FF1F497D"/>
        <rFont val="Calibri"/>
        <family val="2"/>
      </rPr>
      <t>90%</t>
    </r>
    <r>
      <rPr>
        <sz val="12"/>
        <color rgb="FF1F497D"/>
        <rFont val="宋体"/>
        <family val="3"/>
        <charset val="134"/>
      </rPr>
      <t>以下。</t>
    </r>
  </si>
  <si>
    <t>请大家加强监控，并及时通报。</t>
  </si>
  <si>
    <t>谢谢！</t>
  </si>
  <si>
    <r>
      <t>WK15</t>
    </r>
    <r>
      <rPr>
        <sz val="9"/>
        <color rgb="FF000000"/>
        <rFont val="宋体"/>
        <family val="3"/>
        <charset val="134"/>
      </rPr>
      <t>开始逢泰国泼水节，影响出货。</t>
    </r>
    <phoneticPr fontId="3" type="noConversion"/>
  </si>
  <si>
    <t xml:space="preserve"> </t>
    <phoneticPr fontId="3" type="noConversion"/>
  </si>
  <si>
    <t>NCT-QY2-026-N</t>
    <phoneticPr fontId="3" type="noConversion"/>
  </si>
  <si>
    <r>
      <t>NCT</t>
    </r>
    <r>
      <rPr>
        <sz val="9"/>
        <color rgb="FF000000"/>
        <rFont val="宋体"/>
        <family val="3"/>
        <charset val="134"/>
      </rPr>
      <t>林查班回程货量以到</t>
    </r>
    <r>
      <rPr>
        <sz val="9"/>
        <color rgb="FF000000"/>
        <rFont val="Arial"/>
        <family val="2"/>
      </rPr>
      <t>HKG</t>
    </r>
    <r>
      <rPr>
        <sz val="9"/>
        <color rgb="FF000000"/>
        <rFont val="宋体"/>
        <family val="3"/>
        <charset val="134"/>
      </rPr>
      <t>中转进珠三角的货为主，周回程整船货量超</t>
    </r>
    <r>
      <rPr>
        <sz val="9"/>
        <color rgb="FF000000"/>
        <rFont val="Arial"/>
        <family val="2"/>
      </rPr>
      <t>15000</t>
    </r>
    <r>
      <rPr>
        <sz val="9"/>
        <color rgb="FF000000"/>
        <rFont val="宋体"/>
        <family val="3"/>
        <charset val="134"/>
      </rPr>
      <t>吨。中粮出货，整船装载率好。</t>
    </r>
    <phoneticPr fontId="3" type="noConversion"/>
  </si>
  <si>
    <t>RBC2-S1F-036-N</t>
    <phoneticPr fontId="3" type="noConversion"/>
  </si>
  <si>
    <t>CTJ-RK7-183-N</t>
    <phoneticPr fontId="3" type="noConversion"/>
  </si>
  <si>
    <t>CV2-N</t>
  </si>
  <si>
    <t>CV2-C</t>
  </si>
  <si>
    <t>TAO</t>
  </si>
  <si>
    <t>新开</t>
  </si>
  <si>
    <t>CSCL SAO PAULO</t>
  </si>
  <si>
    <t>CSCL LIMA</t>
  </si>
  <si>
    <t>CSCL CALLAO</t>
  </si>
  <si>
    <t>CSCL Panama</t>
    <phoneticPr fontId="3" type="noConversion"/>
  </si>
  <si>
    <t>CSCL LIMA</t>
    <phoneticPr fontId="3" type="noConversion"/>
  </si>
  <si>
    <t>KOTA PURI</t>
    <phoneticPr fontId="3" type="noConversion"/>
  </si>
  <si>
    <t>CSCL CALLAO</t>
    <phoneticPr fontId="3" type="noConversion"/>
  </si>
  <si>
    <t>CSCL MANZANILLO</t>
  </si>
  <si>
    <t>CSCL MANZANILLO</t>
    <phoneticPr fontId="3" type="noConversion"/>
  </si>
  <si>
    <t>CT2</t>
  </si>
  <si>
    <t xml:space="preserve">CVT-T </t>
  </si>
  <si>
    <t>CVT2</t>
  </si>
  <si>
    <t>CNC</t>
  </si>
  <si>
    <t>KOTA LATIF</t>
  </si>
  <si>
    <t>25日自西非，先跑北方支线1个航次，上CT2</t>
  </si>
  <si>
    <t>AS Morgana</t>
  </si>
  <si>
    <t>CSCL PANAMA</t>
    <phoneticPr fontId="3" type="noConversion"/>
  </si>
  <si>
    <t>脱班7天</t>
    <phoneticPr fontId="3" type="noConversion"/>
  </si>
  <si>
    <t>预计脱班7天</t>
    <phoneticPr fontId="3" type="noConversion"/>
  </si>
  <si>
    <t>预计脱班4天</t>
    <phoneticPr fontId="3" type="noConversion"/>
  </si>
  <si>
    <t>脱班6天进CV2</t>
    <phoneticPr fontId="3" type="noConversion"/>
  </si>
  <si>
    <t>进NCT 4.30替AS MORGANA</t>
    <phoneticPr fontId="3" type="noConversion"/>
  </si>
  <si>
    <t>4.30可以与CSCL SAO PAULO 在TAO交换</t>
    <phoneticPr fontId="3" type="noConversion"/>
  </si>
  <si>
    <t>COSCO FUKUYAMA 069S</t>
    <phoneticPr fontId="3" type="noConversion"/>
  </si>
  <si>
    <t xml:space="preserve">South Bound 150 TEUS reallocation plan : </t>
  </si>
  <si>
    <r>
      <t xml:space="preserve">Week 18 – MV. Sinotrans Keelung 012S     ETA SHA Apr.29 – plus 50 TEU </t>
    </r>
    <r>
      <rPr>
        <sz val="12"/>
        <color rgb="FF1F497D"/>
        <rFont val="Wingdings"/>
        <charset val="2"/>
      </rPr>
      <t>à</t>
    </r>
    <r>
      <rPr>
        <sz val="12"/>
        <color rgb="FF1F497D"/>
        <rFont val="Calibri"/>
        <family val="2"/>
      </rPr>
      <t xml:space="preserve"> WHL ABSA 200 TEU.</t>
    </r>
  </si>
  <si>
    <r>
      <t xml:space="preserve">Week 19 – MV. Sinotrans Kaohsiung 015S ETA SHA May.06 – plus 50 TEU </t>
    </r>
    <r>
      <rPr>
        <sz val="12"/>
        <color rgb="FF1F497D"/>
        <rFont val="Wingdings"/>
        <charset val="2"/>
      </rPr>
      <t>à</t>
    </r>
    <r>
      <rPr>
        <sz val="12"/>
        <color rgb="FF1F497D"/>
        <rFont val="Calibri"/>
        <family val="2"/>
      </rPr>
      <t xml:space="preserve"> WHL ABSA 200 TEU.</t>
    </r>
  </si>
  <si>
    <r>
      <t xml:space="preserve">Week 20 – MV. MOUNT BUTLER  018S     ETA SHA May.13 – plus 50 TEU </t>
    </r>
    <r>
      <rPr>
        <sz val="12"/>
        <color rgb="FF1F497D"/>
        <rFont val="Wingdings"/>
        <charset val="2"/>
      </rPr>
      <t>à</t>
    </r>
    <r>
      <rPr>
        <sz val="12"/>
        <color rgb="FF1F497D"/>
        <rFont val="Calibri"/>
        <family val="2"/>
      </rPr>
      <t xml:space="preserve"> WHL ABSA 200 TEU.</t>
    </r>
  </si>
  <si>
    <t>WHL</t>
    <phoneticPr fontId="3" type="noConversion"/>
  </si>
  <si>
    <t>- Vessel’s slide one week in WK16 (no sailing for the voyage eta SHANTOU Apr/19)</t>
  </si>
  <si>
    <t>- MOUNT BUTLER V.017S (083QSS) (eta SHANTOU Apr/26):                       100 TEUS (BKK: 1000mt)</t>
  </si>
  <si>
    <t>- SINOTRANS KEELUNG V.012S (085QSS) (eta SHANTOU May/03) :           100+25=125 TEUS (BKK: 1250mt)</t>
  </si>
  <si>
    <t>- SINOTRANS KAOHSIUNG V.015S (087QSS) ) (eta SHANTOU May/10) :   100+25=125 TEUS (BKK: 1250mt)</t>
  </si>
  <si>
    <t>- MOUNT BUTLER V.018S (089QSS) ) (eta SHANTOU May/17) :                  100+25=125 TEUS (BKK: 1250mt)</t>
  </si>
  <si>
    <t>- SINOTRANS KEELUNG V.013S (091QSS) (eta SHANTOU May/24) :          100+25=125 TEUS (BKK: 1250mt)</t>
  </si>
  <si>
    <t>- SINOTRANS KAOHSIUNG V.016S (093QSS) ) (eta SHANTOU May/31) :   100+25=125 TEUS (BKK: 1250mt)</t>
  </si>
  <si>
    <t>Best regards.</t>
  </si>
  <si>
    <t>Shally KUO</t>
  </si>
  <si>
    <t>Commercial Planning Section</t>
  </si>
  <si>
    <t>Cheng Lie Navigation Co., Ltd.</t>
  </si>
  <si>
    <t>Direct line: +886 (2) 2183-2752</t>
  </si>
  <si>
    <t>Fax:+886 (2) 2500-7688</t>
  </si>
  <si>
    <t>VOIP: 8886 2752</t>
  </si>
  <si>
    <t>tpe.skuo@cnc-line.com</t>
  </si>
  <si>
    <r>
      <t>www.cnc-line.com</t>
    </r>
    <r>
      <rPr>
        <u/>
        <sz val="11"/>
        <color theme="10"/>
        <rFont val="宋体"/>
        <family val="3"/>
        <charset val="134"/>
        <scheme val="minor"/>
      </rPr>
      <t xml:space="preserve"> </t>
    </r>
  </si>
  <si>
    <t>CSCL SANTIAGO 028S</t>
    <phoneticPr fontId="3" type="noConversion"/>
  </si>
  <si>
    <t>BLANK SAILING</t>
    <phoneticPr fontId="3" type="noConversion"/>
  </si>
  <si>
    <t>CT2</t>
    <phoneticPr fontId="3" type="noConversion"/>
  </si>
  <si>
    <t>CNC</t>
    <phoneticPr fontId="3" type="noConversion"/>
  </si>
  <si>
    <t>75/1050</t>
    <phoneticPr fontId="3" type="noConversion"/>
  </si>
  <si>
    <t>JVT-TCZ-012-S</t>
    <phoneticPr fontId="3" type="noConversion"/>
  </si>
  <si>
    <t>BLANK SAILING</t>
    <phoneticPr fontId="3" type="noConversion"/>
  </si>
  <si>
    <t>CNP2-T80-069-S</t>
    <phoneticPr fontId="3" type="noConversion"/>
  </si>
  <si>
    <t>CNP2-TCX-013-N</t>
  </si>
  <si>
    <t>CNP2-TCX-013-N</t>
    <phoneticPr fontId="3" type="noConversion"/>
  </si>
  <si>
    <t>SEASPAN NEW DELHI 013N</t>
    <phoneticPr fontId="3" type="noConversion"/>
  </si>
  <si>
    <t>OOCL BRISBANE 157S</t>
    <phoneticPr fontId="3" type="noConversion"/>
  </si>
  <si>
    <t>CTJ-RHR-157-S</t>
    <phoneticPr fontId="3" type="noConversion"/>
  </si>
  <si>
    <t>BLANK SAILING</t>
    <phoneticPr fontId="3" type="noConversion"/>
  </si>
  <si>
    <t>FRED 040N</t>
    <phoneticPr fontId="3" type="noConversion"/>
  </si>
  <si>
    <t>NCT-AYL-040-N</t>
    <phoneticPr fontId="3" type="noConversion"/>
  </si>
  <si>
    <t>SINOTRANS KAOHSIUNG 014N</t>
    <phoneticPr fontId="3" type="noConversion"/>
  </si>
  <si>
    <t>BLANK SAILING</t>
    <phoneticPr fontId="3" type="noConversion"/>
  </si>
  <si>
    <t>OOCL ZHOUSHAN 184N</t>
    <phoneticPr fontId="3" type="noConversion"/>
  </si>
  <si>
    <t>CTJ-RK7-184-N</t>
    <phoneticPr fontId="3" type="noConversion"/>
  </si>
  <si>
    <t>CVT-T/CT2</t>
    <phoneticPr fontId="3" type="noConversion"/>
  </si>
  <si>
    <t>TBN</t>
    <phoneticPr fontId="3" type="noConversion"/>
  </si>
  <si>
    <t xml:space="preserve"> </t>
    <phoneticPr fontId="3" type="noConversion"/>
  </si>
  <si>
    <t>NCT-Q2V-027-S</t>
    <phoneticPr fontId="3" type="noConversion"/>
  </si>
  <si>
    <t>WK16 DLC缺箱导致批量货撤单,TAO由于市场运力扩大，市场竞争加剧导致不能用足舱位。需继续加大揽货力度。已通知华南补货并转移部分CVT货来NCT.WK18 会移部分货去填补CT2舱位空缺。</t>
    <phoneticPr fontId="3" type="noConversion"/>
  </si>
  <si>
    <t xml:space="preserve"> </t>
    <phoneticPr fontId="3" type="noConversion"/>
  </si>
  <si>
    <r>
      <t xml:space="preserve">WK17 </t>
    </r>
    <r>
      <rPr>
        <sz val="9"/>
        <color rgb="FF000000"/>
        <rFont val="宋体"/>
        <family val="3"/>
        <charset val="134"/>
      </rPr>
      <t>泼水节影响出货</t>
    </r>
    <r>
      <rPr>
        <sz val="9"/>
        <color rgb="FF000000"/>
        <rFont val="Arial"/>
        <family val="2"/>
      </rPr>
      <t xml:space="preserve"> WK18</t>
    </r>
    <r>
      <rPr>
        <sz val="9"/>
        <color rgb="FF000000"/>
        <rFont val="宋体"/>
        <family val="3"/>
        <charset val="134"/>
      </rPr>
      <t>曼谷缺小柜影响出货。</t>
    </r>
    <phoneticPr fontId="3" type="noConversion"/>
  </si>
  <si>
    <r>
      <rPr>
        <sz val="9"/>
        <color rgb="FF000000"/>
        <rFont val="宋体"/>
        <family val="3"/>
        <charset val="134"/>
      </rPr>
      <t>林查班小柜紧张，影响接货。</t>
    </r>
    <r>
      <rPr>
        <sz val="9"/>
        <color rgb="FF000000"/>
        <rFont val="Arial"/>
        <family val="2"/>
      </rPr>
      <t>WK16,17</t>
    </r>
    <r>
      <rPr>
        <sz val="9"/>
        <color rgb="FF000000"/>
        <rFont val="宋体"/>
        <family val="3"/>
        <charset val="134"/>
      </rPr>
      <t>泼水节影响出货</t>
    </r>
    <phoneticPr fontId="3" type="noConversion"/>
  </si>
  <si>
    <t>CAPE FORBY 010S</t>
    <phoneticPr fontId="3" type="noConversion"/>
  </si>
  <si>
    <t>RBC2-AUU-010-S</t>
    <phoneticPr fontId="3" type="noConversion"/>
  </si>
  <si>
    <t>Qingdao Sky Ocean Shipping Company Limited</t>
  </si>
  <si>
    <t>Qingdao Sunrise International Logistics Limited</t>
  </si>
  <si>
    <t>Shanghai Newsun International Trading Company Limited</t>
  </si>
  <si>
    <t>Tianjin Fangyuan Freight Forwarding Company Limited.</t>
  </si>
  <si>
    <t>Ningbo Jato International Shipping Company Limited</t>
  </si>
  <si>
    <t>Ningbo Asia Container Shipping Company Limited</t>
  </si>
  <si>
    <t>Shanghai Qibai International Logistics Limited</t>
  </si>
  <si>
    <t>Sea Rainbow International Freight Company Limited.</t>
  </si>
  <si>
    <t>Cosco Shipping Jiangsu International Freight Company Jiangyin Branch</t>
  </si>
  <si>
    <t>Heze Fulin Wood Products Company Limited</t>
  </si>
  <si>
    <t>Shandong Machinery Import &amp; Export Group Corporation</t>
  </si>
  <si>
    <t>Zhucheng Dongxiao Biotechnology Company Limited</t>
  </si>
  <si>
    <t>Qingdao Jiyong International Logistics Company Limited</t>
  </si>
  <si>
    <t>Fujian Hengan Holding Xiamen Business Trade Company Limited</t>
  </si>
  <si>
    <t>Shenzhen Jinpeng Export &amp; Import Company Limited China</t>
  </si>
  <si>
    <t>Shanghai Jet Express International Freight Forwarding Company Limited</t>
  </si>
  <si>
    <t>Sinotrans Shandong Company Limited Container Shipping Branch</t>
  </si>
  <si>
    <t>Qingdao Zhongfu International Logistics Company Limited</t>
  </si>
  <si>
    <t>Zhejiang Quanlian Supply Chain Management Co.,Ltd</t>
  </si>
  <si>
    <t>COSCO Shipping Agency (Ningbo) Company Limited</t>
  </si>
  <si>
    <t>Xiamen Shangrentong Trading Company Limited</t>
  </si>
  <si>
    <t>Ningbo Winho Shipping Company Limited</t>
  </si>
  <si>
    <t>Tianjin Haitongboyuan Logistics Company Limited</t>
  </si>
  <si>
    <t>China Ocean Shipping Agency Qingdao Office</t>
  </si>
  <si>
    <t>Jiangsu Zhengyang Shiping Company</t>
  </si>
  <si>
    <t>Wuxi Zhongcai New Material Company Limited</t>
  </si>
  <si>
    <t>Oriental Logistics Group (China) Ltd.Qingdao Office</t>
  </si>
  <si>
    <t>Tianjin Bokun International Freight Company Limited.</t>
  </si>
  <si>
    <t>Upm (China) Company Limited</t>
  </si>
  <si>
    <t>Suzhou New Aviation  International Logistics Company Limited</t>
  </si>
  <si>
    <t>Qingdao Shengda Commercial &amp; Trade Company Limited</t>
  </si>
  <si>
    <t>Kuehne + Nagel, Inc.</t>
  </si>
  <si>
    <t>Shanghai Pudong International Transportation Company Limited</t>
  </si>
  <si>
    <t>Linyi F-Wing Logistics Co.,Ltd</t>
  </si>
  <si>
    <t>Winspeed Logistics Limited</t>
  </si>
  <si>
    <t>Sea Rainbow International Freight Company Limited</t>
  </si>
  <si>
    <t>Qingdao Bright Logistics Service Company Limited</t>
  </si>
  <si>
    <t>Sany International Development Limited</t>
  </si>
  <si>
    <t>Xiamen Ocean Express International Freight Company Limited</t>
  </si>
  <si>
    <t>Fujian Yibaili Package Material Company Limited</t>
  </si>
  <si>
    <t>Lianyungang Dayuan International Logistics Company Limited</t>
  </si>
  <si>
    <t>Qingdao Jiayin International Services Company Limited</t>
  </si>
  <si>
    <t>Xiamen Port Marine Shipping Company Limited Shantou Branch</t>
  </si>
  <si>
    <t>Shanghai Perfect International Transportation Company Limited</t>
  </si>
  <si>
    <t>Shanghai Wannianqing Logistics Company Limited</t>
  </si>
  <si>
    <t>Xiamen Yithung International Forwarding Company Limited</t>
  </si>
  <si>
    <t>Zhangzhou Changshan Yuanyuancheng Food Company Limited</t>
  </si>
  <si>
    <t>Zhejiang Jet Logistics Corporation Limited</t>
  </si>
  <si>
    <t>PK Logistics (Xiamen) Company .,limited.</t>
  </si>
  <si>
    <t>Sanco International Logistics Limited</t>
  </si>
  <si>
    <t>客户名称</t>
    <phoneticPr fontId="3" type="noConversion"/>
  </si>
  <si>
    <t>2018年出口货量（TEU）</t>
    <phoneticPr fontId="3" type="noConversion"/>
  </si>
  <si>
    <t>Portal Steels Inc</t>
  </si>
  <si>
    <t>DHL Global Forwarding Phils. Inc.</t>
  </si>
  <si>
    <t>Qinhuangdao Zhongyun International Freight Agency Co.,Ltd</t>
  </si>
  <si>
    <t>On-BitsMetal &amp; Scrap Corp.</t>
  </si>
  <si>
    <t>Phoenix Asia Sun Star</t>
  </si>
  <si>
    <t>Euro-Med Laboratories Philippines, Inc.</t>
  </si>
  <si>
    <t>LBCD Marketing</t>
  </si>
  <si>
    <t>EJM Sea &amp; Air Logistics</t>
  </si>
  <si>
    <t>Bollore Logistics Philippines Inc.</t>
  </si>
  <si>
    <t>All Bright Resources International Inc.</t>
  </si>
  <si>
    <t>Kenkims Recycling Junkshop</t>
  </si>
  <si>
    <t>Eqas Trading</t>
  </si>
  <si>
    <t>Global Ocean Crimson Logistics, Inc.</t>
  </si>
  <si>
    <t>Premium AC Corporation</t>
  </si>
  <si>
    <t>Seahawk Transport, Inc.</t>
  </si>
  <si>
    <t>Fox Customs Brokerage</t>
  </si>
  <si>
    <t>Coam Phils, Inc.</t>
  </si>
  <si>
    <t>Hecny Transportation (Shanghai) Limited</t>
  </si>
  <si>
    <t>Kintetsu World Express (Philippines) Inc.</t>
  </si>
  <si>
    <t>Royal Cargo Inc</t>
  </si>
  <si>
    <t>Nippon Konpo Phils.</t>
  </si>
  <si>
    <t>Puremetal Philippines Incorporated</t>
  </si>
  <si>
    <t>Migen Logistics</t>
  </si>
  <si>
    <t>Gateway Logistics, Inc.</t>
  </si>
  <si>
    <t>Oneworld Alliance Logistics Corp.</t>
  </si>
  <si>
    <t>Nezorf Transport</t>
  </si>
  <si>
    <t>World Concord International  Link, Corp.</t>
  </si>
  <si>
    <t>Asia Cargo Container Lines, Inc.</t>
  </si>
  <si>
    <t>Dole Asia Holdings Pte Ltd</t>
  </si>
  <si>
    <t>Fastlink Handlers &amp; Brokerage Corp.</t>
  </si>
  <si>
    <t>MKJ Freight Services</t>
  </si>
  <si>
    <t>Solid Master Plastic Ent., Corp</t>
  </si>
  <si>
    <t>Bollore Logistics Asia-Pacific Corporate Pte Ltd</t>
  </si>
  <si>
    <t>Golden Carbon Corporation</t>
  </si>
  <si>
    <t>Le Soleil International Logistics Co., Inc.</t>
  </si>
  <si>
    <t>MC Global Freight Solutions Inc</t>
  </si>
  <si>
    <t>Summit Strapping Corporation</t>
  </si>
  <si>
    <t>Zhejiang Kan Specialties Materical Company Limited</t>
  </si>
  <si>
    <t>Cilberlift Freight International Inc.</t>
  </si>
  <si>
    <t>Dole Philippines Inc.</t>
  </si>
  <si>
    <t>Lopez Sugar Corp.</t>
  </si>
  <si>
    <t>New Chua Eng Hua Corporation</t>
  </si>
  <si>
    <t>Snapsnax Ventures Inc.</t>
  </si>
  <si>
    <t>Subul Agricultural Resources Corp.</t>
  </si>
  <si>
    <t>D.B. International Sales &amp; Sevices, Inc.</t>
  </si>
  <si>
    <t>Dextrans Worldwide Philippines, Inc.</t>
  </si>
  <si>
    <t>Emperor Metal Recycling</t>
  </si>
  <si>
    <t>Hecny Forwarders, Inc.</t>
  </si>
  <si>
    <t>Panalpina Asia-Pacific Services Limited</t>
  </si>
  <si>
    <t>The Yokohama Rubber Company Limited.</t>
  </si>
  <si>
    <r>
      <t>马尼拉北港最大吃水</t>
    </r>
    <r>
      <rPr>
        <sz val="10.5"/>
        <color theme="1"/>
        <rFont val="Calibri"/>
        <family val="2"/>
      </rPr>
      <t>10-11</t>
    </r>
    <r>
      <rPr>
        <sz val="10.5"/>
        <color theme="1"/>
        <rFont val="宋体"/>
        <family val="3"/>
        <charset val="134"/>
      </rPr>
      <t>米；港口经常拥堵，等泊属于常态情况；码头作业效率低</t>
    </r>
  </si>
  <si>
    <r>
      <t>马尼拉南港最大吃水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米；港口靠泊情况稍好于北港，码头作业效率低</t>
    </r>
  </si>
  <si>
    <r>
      <t xml:space="preserve">2017.12.05 </t>
    </r>
    <r>
      <rPr>
        <sz val="10.5"/>
        <color theme="1"/>
        <rFont val="宋体"/>
        <family val="3"/>
        <charset val="134"/>
      </rPr>
      <t>北港疏浚完成，最大吃水从</t>
    </r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family val="3"/>
        <charset val="134"/>
      </rPr>
      <t>米提升至</t>
    </r>
    <r>
      <rPr>
        <sz val="10.5"/>
        <color theme="1"/>
        <rFont val="Calibri"/>
        <family val="2"/>
      </rPr>
      <t>13.5</t>
    </r>
    <r>
      <rPr>
        <sz val="10.5"/>
        <color theme="1"/>
        <rFont val="宋体"/>
        <family val="3"/>
        <charset val="134"/>
      </rPr>
      <t>米，等泊情况改善很多，但是码头作业效率依然较低。</t>
    </r>
  </si>
  <si>
    <r>
      <t>马尼拉南港最大吃水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米；码头作业效率稍有提升。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</si>
  <si>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提升马尼拉码头作业效率</t>
    </r>
  </si>
  <si>
    <t>COSCON S.E.A</t>
  </si>
  <si>
    <t>IAA.E</t>
  </si>
  <si>
    <t>IAA.N</t>
  </si>
  <si>
    <t>IAA.S</t>
  </si>
  <si>
    <t>IAA.W</t>
  </si>
  <si>
    <t>IAN.N</t>
  </si>
  <si>
    <t>IAP.E</t>
  </si>
  <si>
    <t>IAP.W</t>
  </si>
  <si>
    <t>B.BDH</t>
  </si>
  <si>
    <t>B.IDN</t>
  </si>
  <si>
    <t>B.IND</t>
  </si>
  <si>
    <t>B.MYS</t>
  </si>
  <si>
    <t>B.PKT</t>
  </si>
  <si>
    <t>B.SGP</t>
  </si>
  <si>
    <t>B.THL</t>
  </si>
  <si>
    <t>B.VNM</t>
  </si>
  <si>
    <t>B.MMR</t>
  </si>
  <si>
    <t>B.PHL</t>
  </si>
  <si>
    <t>B.LKS</t>
  </si>
  <si>
    <t>总计</t>
  </si>
  <si>
    <t>Sales Week  1-14</t>
  </si>
  <si>
    <t>TARGET TEU</t>
    <phoneticPr fontId="0" type="noConversion"/>
  </si>
  <si>
    <t>TEU</t>
    <phoneticPr fontId="0" type="noConversion"/>
  </si>
  <si>
    <t>% Achieved TEU</t>
    <phoneticPr fontId="0" type="noConversion"/>
  </si>
  <si>
    <t>Total</t>
    <phoneticPr fontId="0" type="noConversion"/>
  </si>
  <si>
    <t>-</t>
  </si>
  <si>
    <t>B.KHC</t>
    <phoneticPr fontId="0" type="noConversion"/>
  </si>
  <si>
    <t>菲律宾公司的情况</t>
    <phoneticPr fontId="3" type="noConversion"/>
  </si>
  <si>
    <t>目前我司在CPF航线上购买中外运舱位，单周包舱50TEUS/1800MT。就目前菲律宾公司要求超舱来满足马尼拉至苏比克的空箱调运，及苏比克至上海的钢管、</t>
    <phoneticPr fontId="3" type="noConversion"/>
  </si>
  <si>
    <t>轮胎货出口事宜，我司正在与万海接洽关于CNP2与CPF舱位互换事宜。一旦确定CPF周舱位将增至200TEU/WK,来满足苏比克出货需求。</t>
    <phoneticPr fontId="3" type="noConversion"/>
  </si>
  <si>
    <t>SEASPAN NINGBO 012S</t>
    <phoneticPr fontId="3" type="noConversion"/>
  </si>
  <si>
    <t>CNP2-Q79-012-S</t>
    <phoneticPr fontId="24" type="noConversion"/>
  </si>
  <si>
    <t>CNP2-TCX-013-S</t>
    <phoneticPr fontId="3" type="noConversion"/>
  </si>
  <si>
    <r>
      <t>2018</t>
    </r>
    <r>
      <rPr>
        <b/>
        <sz val="10.5"/>
        <color theme="1"/>
        <rFont val="宋体"/>
        <family val="3"/>
        <charset val="134"/>
      </rPr>
      <t>年马尼拉港口现状</t>
    </r>
  </si>
  <si>
    <r>
      <t>2017</t>
    </r>
    <r>
      <rPr>
        <b/>
        <sz val="10.5"/>
        <color theme="1"/>
        <rFont val="宋体"/>
        <family val="3"/>
        <charset val="134"/>
      </rPr>
      <t>年马尼拉港口问题</t>
    </r>
  </si>
  <si>
    <t>目前需要我司解决的问题</t>
    <phoneticPr fontId="3" type="noConversion"/>
  </si>
  <si>
    <t>需要港口解决的问题</t>
    <phoneticPr fontId="3" type="noConversion"/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</si>
  <si>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宋体"/>
        <family val="3"/>
        <charset val="134"/>
      </rPr>
      <t>请码头基于我司提供的预配船图进行船舶配载，而不是随意配载。</t>
    </r>
    <phoneticPr fontId="3" type="noConversion"/>
  </si>
  <si>
    <t>参考菲律宾公司2018年1-14周销售指标整体完成情况</t>
    <phoneticPr fontId="3" type="noConversion"/>
  </si>
  <si>
    <t>1.IAA流向分为IAA.E/IAA.N/IAA.S/IAA.W,1927TEUS指标算在IAA.S上。实际四个流向共销售2714TEUS，完成较好。</t>
    <phoneticPr fontId="3" type="noConversion"/>
  </si>
  <si>
    <t>2.IAN.N的指标设置参照2017年菲律宾公司出口完成及当地市场情况，1723TEU分布到单周相当于5%的舱位利用率，主要以调空为主。需要菲律宾公司继续加大揽货力度来进一步提升装载。</t>
    <phoneticPr fontId="3" type="noConversion"/>
  </si>
  <si>
    <t>3.IAP.W流向我司以支持菲律宾出货至南亚为前提，指标设置相对较少。但该IAP.W出货还有提升空间，请菲律宾公司继续努力。</t>
    <phoneticPr fontId="3" type="noConversion"/>
  </si>
  <si>
    <t xml:space="preserve"> </t>
    <phoneticPr fontId="3" type="noConversion"/>
  </si>
  <si>
    <t xml:space="preserve"> </t>
    <phoneticPr fontId="3" type="noConversion"/>
  </si>
  <si>
    <r>
      <rPr>
        <sz val="9"/>
        <color rgb="FF000000"/>
        <rFont val="宋体"/>
        <family val="3"/>
        <charset val="134"/>
      </rPr>
      <t>根据未来</t>
    </r>
    <r>
      <rPr>
        <sz val="9"/>
        <color rgb="FF000000"/>
        <rFont val="Arial"/>
        <family val="2"/>
      </rPr>
      <t>3</t>
    </r>
    <r>
      <rPr>
        <sz val="9"/>
        <color rgb="FF000000"/>
        <rFont val="宋体"/>
        <family val="3"/>
        <charset val="134"/>
      </rPr>
      <t>周货量摸排，除了</t>
    </r>
    <r>
      <rPr>
        <sz val="9"/>
        <color rgb="FF000000"/>
        <rFont val="Arial"/>
        <family val="2"/>
      </rPr>
      <t>WUH</t>
    </r>
    <r>
      <rPr>
        <sz val="9"/>
        <color rgb="FF000000"/>
        <rFont val="宋体"/>
        <family val="3"/>
        <charset val="134"/>
      </rPr>
      <t>出货量不足，其他口岸在</t>
    </r>
    <r>
      <rPr>
        <sz val="9"/>
        <color rgb="FF000000"/>
        <rFont val="宋体"/>
        <family val="3"/>
        <charset val="134"/>
      </rPr>
      <t>均能用足舱位。</t>
    </r>
    <phoneticPr fontId="3" type="noConversion"/>
  </si>
  <si>
    <t>WK18 CVT-T升级CT2，舱位从995TEUS放大至1967TEUS.当周NCT部分华北货可以移至CT2，但依然不足已填补舱位缺口，预计装载率80%。</t>
    <phoneticPr fontId="3" type="noConversion"/>
  </si>
  <si>
    <t>日本已能用足舱位，并有超舱需求</t>
    <phoneticPr fontId="3" type="noConversion"/>
  </si>
  <si>
    <r>
      <rPr>
        <sz val="9"/>
        <color rgb="FF000000"/>
        <rFont val="宋体"/>
        <family val="3"/>
        <charset val="134"/>
      </rPr>
      <t>曼谷缺小柜，影响当地接货。</t>
    </r>
    <r>
      <rPr>
        <sz val="9"/>
        <color rgb="FF000000"/>
        <rFont val="Arial"/>
        <family val="2"/>
      </rPr>
      <t>WK16</t>
    </r>
    <r>
      <rPr>
        <sz val="9"/>
        <color rgb="FF000000"/>
        <rFont val="宋体"/>
        <family val="3"/>
        <charset val="134"/>
      </rPr>
      <t>泼水节影响出货。</t>
    </r>
    <phoneticPr fontId="3" type="noConversion"/>
  </si>
  <si>
    <t>RBC2-AUU-010-S</t>
    <phoneticPr fontId="3" type="noConversion"/>
  </si>
  <si>
    <t>AS MORGANA 006S</t>
    <phoneticPr fontId="3" type="noConversion"/>
  </si>
  <si>
    <t>NCT-TDD-006-S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</si>
</sst>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_);[Red]\(0\)"/>
    <numFmt numFmtId="178" formatCode="_(* #,##0.00_);_(* \(#,##0.00\);_(* &quot;-&quot;??_);_(@_)"/>
  </numFmts>
  <fonts count="8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0"/>
      <color theme="0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404040"/>
      <name val="Cambria"/>
      <family val="1"/>
    </font>
    <font>
      <sz val="10"/>
      <color rgb="FF404040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ＭＳ Ｐゴシック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9"/>
      <color theme="1"/>
      <name val="Tahoma"/>
      <family val="2"/>
    </font>
    <font>
      <b/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宋体"/>
      <family val="2"/>
      <charset val="136"/>
      <scheme val="minor"/>
    </font>
    <font>
      <sz val="12"/>
      <color theme="1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name val="宋体"/>
      <family val="3"/>
      <charset val="134"/>
    </font>
    <font>
      <sz val="7"/>
      <color theme="1"/>
      <name val="Times New Roman"/>
      <family val="1"/>
    </font>
    <font>
      <b/>
      <sz val="12"/>
      <color rgb="FF404040"/>
      <name val="Cambria"/>
      <family val="1"/>
    </font>
    <font>
      <b/>
      <sz val="11"/>
      <color rgb="FF404040"/>
      <name val="Cambria"/>
      <family val="1"/>
    </font>
    <font>
      <sz val="11"/>
      <color rgb="FFFF0000"/>
      <name val="Cambria"/>
      <family val="1"/>
    </font>
    <font>
      <sz val="11"/>
      <color rgb="FF151FE1"/>
      <name val="Cambria"/>
      <family val="1"/>
    </font>
    <font>
      <sz val="11"/>
      <color theme="1"/>
      <name val="Calibri"/>
      <family val="2"/>
    </font>
    <font>
      <sz val="10.5"/>
      <color theme="1"/>
      <name val="宋体"/>
      <family val="3"/>
      <charset val="134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.5"/>
      <color theme="1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2"/>
      <color rgb="FF1F497D"/>
      <name val="宋体"/>
      <family val="3"/>
      <charset val="134"/>
    </font>
    <font>
      <sz val="12"/>
      <color rgb="FF1F497D"/>
      <name val="Calibri"/>
      <family val="2"/>
    </font>
    <font>
      <sz val="12"/>
      <color theme="1"/>
      <name val="宋体"/>
      <family val="3"/>
      <charset val="134"/>
    </font>
    <font>
      <sz val="11"/>
      <color rgb="FF1F497D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u/>
      <sz val="12"/>
      <color rgb="FF1F497D"/>
      <name val="Calibri"/>
      <family val="2"/>
    </font>
    <font>
      <sz val="12"/>
      <color rgb="FF1F497D"/>
      <name val="Wingdings"/>
      <charset val="2"/>
    </font>
    <font>
      <sz val="11"/>
      <color rgb="FF003399"/>
      <name val="Calibri"/>
      <family val="2"/>
    </font>
    <font>
      <sz val="11"/>
      <color rgb="FFFF0000"/>
      <name val="Calibri"/>
      <family val="2"/>
    </font>
    <font>
      <sz val="8"/>
      <color rgb="FF000000"/>
      <name val="Verdana"/>
      <family val="2"/>
    </font>
    <font>
      <b/>
      <sz val="12"/>
      <color rgb="FF0D0D0D"/>
      <name val="Arial"/>
      <family val="2"/>
    </font>
    <font>
      <b/>
      <sz val="9"/>
      <color rgb="FF404040"/>
      <name val="Arial"/>
      <family val="2"/>
    </font>
    <font>
      <sz val="9"/>
      <color rgb="FF7F7F7F"/>
      <name val="Arial"/>
      <family val="2"/>
    </font>
    <font>
      <sz val="9"/>
      <color rgb="FF0D0D0D"/>
      <name val="Arial"/>
      <family val="2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0.5"/>
      <color theme="1"/>
      <name val="宋体"/>
      <family val="3"/>
      <charset val="134"/>
    </font>
    <font>
      <b/>
      <sz val="11"/>
      <color rgb="FF00B0F0"/>
      <name val="宋体"/>
      <family val="3"/>
      <charset val="134"/>
      <scheme val="minor"/>
    </font>
    <font>
      <b/>
      <sz val="10.5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4EC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0" borderId="0"/>
    <xf numFmtId="9" fontId="18" fillId="0" borderId="0" applyFont="0" applyFill="0" applyBorder="0" applyAlignment="0" applyProtection="0">
      <alignment vertical="center"/>
    </xf>
    <xf numFmtId="0" fontId="21" fillId="0" borderId="0"/>
    <xf numFmtId="0" fontId="22" fillId="19" borderId="0" applyNumberFormat="0" applyBorder="0" applyAlignment="0" applyProtection="0">
      <alignment vertical="center"/>
    </xf>
    <xf numFmtId="0" fontId="18" fillId="0" borderId="0"/>
    <xf numFmtId="0" fontId="23" fillId="1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/>
  </cellStyleXfs>
  <cellXfs count="737">
    <xf numFmtId="0" fontId="0" fillId="0" borderId="0" xfId="0"/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2" fillId="3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2" fillId="0" borderId="0" xfId="0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/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1" applyNumberFormat="1" applyFont="1" applyBorder="1" applyAlignment="1"/>
    <xf numFmtId="0" fontId="6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/>
    <xf numFmtId="0" fontId="4" fillId="5" borderId="0" xfId="0" applyFont="1" applyFill="1" applyAlignment="1"/>
    <xf numFmtId="0" fontId="2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1" applyNumberFormat="1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/>
    <xf numFmtId="0" fontId="2" fillId="6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/>
    <xf numFmtId="0" fontId="4" fillId="7" borderId="0" xfId="0" applyFont="1" applyFill="1" applyAlignment="1"/>
    <xf numFmtId="0" fontId="2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1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Fill="1" applyBorder="1" applyAlignment="1">
      <alignment horizontal="right" vertical="center"/>
    </xf>
    <xf numFmtId="177" fontId="4" fillId="2" borderId="0" xfId="0" applyNumberFormat="1" applyFont="1" applyFill="1" applyAlignment="1">
      <alignment horizontal="center" vertical="center"/>
    </xf>
    <xf numFmtId="177" fontId="4" fillId="0" borderId="1" xfId="0" applyNumberFormat="1" applyFont="1" applyBorder="1"/>
    <xf numFmtId="177" fontId="2" fillId="0" borderId="1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13" xfId="0" applyNumberFormat="1" applyFont="1" applyFill="1" applyBorder="1" applyAlignment="1">
      <alignment horizontal="center" vertical="center"/>
    </xf>
    <xf numFmtId="177" fontId="4" fillId="0" borderId="0" xfId="0" applyNumberFormat="1" applyFont="1"/>
    <xf numFmtId="177" fontId="8" fillId="8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/>
    <xf numFmtId="0" fontId="4" fillId="6" borderId="0" xfId="0" applyFont="1" applyFill="1" applyAlignment="1">
      <alignment horizontal="center" vertical="center"/>
    </xf>
    <xf numFmtId="0" fontId="0" fillId="4" borderId="0" xfId="0" applyNumberFormat="1" applyFill="1"/>
    <xf numFmtId="0" fontId="10" fillId="0" borderId="0" xfId="0" applyNumberFormat="1" applyFont="1"/>
    <xf numFmtId="0" fontId="11" fillId="0" borderId="0" xfId="0" applyFont="1"/>
    <xf numFmtId="0" fontId="2" fillId="9" borderId="2" xfId="0" applyFont="1" applyFill="1" applyBorder="1" applyAlignment="1">
      <alignment horizontal="right" vertical="center"/>
    </xf>
    <xf numFmtId="0" fontId="2" fillId="9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/>
    <xf numFmtId="0" fontId="4" fillId="9" borderId="0" xfId="0" applyFont="1" applyFill="1" applyAlignment="1"/>
    <xf numFmtId="0" fontId="2" fillId="9" borderId="0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0" borderId="0" xfId="0" applyFont="1" applyFill="1"/>
    <xf numFmtId="0" fontId="2" fillId="10" borderId="0" xfId="0" applyFont="1" applyFill="1" applyBorder="1" applyAlignment="1">
      <alignment horizontal="right" vertical="center"/>
    </xf>
    <xf numFmtId="0" fontId="2" fillId="10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/>
    <xf numFmtId="0" fontId="4" fillId="10" borderId="0" xfId="0" applyFont="1" applyFill="1" applyAlignment="1"/>
    <xf numFmtId="0" fontId="2" fillId="10" borderId="0" xfId="0" applyNumberFormat="1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0" xfId="1" applyNumberFormat="1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right" vertical="center"/>
    </xf>
    <xf numFmtId="0" fontId="2" fillId="11" borderId="0" xfId="0" applyFont="1" applyFill="1" applyBorder="1" applyAlignment="1">
      <alignment horizontal="left" vertical="center"/>
    </xf>
    <xf numFmtId="0" fontId="4" fillId="11" borderId="0" xfId="0" applyFont="1" applyFill="1" applyBorder="1" applyAlignment="1"/>
    <xf numFmtId="0" fontId="4" fillId="11" borderId="0" xfId="0" applyFont="1" applyFill="1" applyAlignment="1"/>
    <xf numFmtId="0" fontId="2" fillId="11" borderId="0" xfId="0" applyNumberFormat="1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/>
    <xf numFmtId="0" fontId="4" fillId="12" borderId="0" xfId="0" applyFont="1" applyFill="1" applyAlignment="1"/>
    <xf numFmtId="0" fontId="2" fillId="12" borderId="0" xfId="0" applyNumberFormat="1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1" applyNumberFormat="1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0" xfId="0" applyFont="1" applyFill="1" applyBorder="1" applyAlignment="1">
      <alignment horizontal="left" vertical="center"/>
    </xf>
    <xf numFmtId="0" fontId="4" fillId="13" borderId="0" xfId="0" applyFont="1" applyFill="1" applyBorder="1" applyAlignment="1"/>
    <xf numFmtId="0" fontId="4" fillId="13" borderId="0" xfId="0" applyFont="1" applyFill="1" applyAlignment="1"/>
    <xf numFmtId="0" fontId="2" fillId="13" borderId="0" xfId="0" applyNumberFormat="1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0" xfId="1" applyNumberFormat="1" applyFont="1" applyFill="1" applyBorder="1" applyAlignment="1">
      <alignment horizontal="left" vertical="center"/>
    </xf>
    <xf numFmtId="0" fontId="12" fillId="14" borderId="0" xfId="0" applyFont="1" applyFill="1" applyBorder="1" applyAlignment="1">
      <alignment horizontal="right" vertical="center"/>
    </xf>
    <xf numFmtId="0" fontId="12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/>
    <xf numFmtId="0" fontId="12" fillId="14" borderId="0" xfId="0" applyFont="1" applyFill="1" applyAlignment="1"/>
    <xf numFmtId="0" fontId="12" fillId="14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0" xfId="1" applyNumberFormat="1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2" fillId="15" borderId="0" xfId="0" applyFont="1" applyFill="1" applyBorder="1" applyAlignment="1">
      <alignment horizontal="left" vertical="center"/>
    </xf>
    <xf numFmtId="0" fontId="4" fillId="15" borderId="0" xfId="0" applyFont="1" applyFill="1" applyBorder="1" applyAlignment="1"/>
    <xf numFmtId="0" fontId="4" fillId="15" borderId="0" xfId="0" applyFont="1" applyFill="1" applyAlignment="1"/>
    <xf numFmtId="0" fontId="2" fillId="15" borderId="0" xfId="0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0" xfId="1" applyNumberFormat="1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right" vertical="center"/>
    </xf>
    <xf numFmtId="0" fontId="2" fillId="16" borderId="0" xfId="0" applyFont="1" applyFill="1" applyBorder="1" applyAlignment="1">
      <alignment horizontal="left" vertical="center"/>
    </xf>
    <xf numFmtId="0" fontId="4" fillId="16" borderId="0" xfId="0" applyFont="1" applyFill="1" applyBorder="1" applyAlignment="1"/>
    <xf numFmtId="0" fontId="4" fillId="16" borderId="0" xfId="0" applyFont="1" applyFill="1" applyAlignment="1"/>
    <xf numFmtId="0" fontId="2" fillId="16" borderId="0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0" xfId="1" applyNumberFormat="1" applyFont="1" applyFill="1" applyBorder="1" applyAlignment="1">
      <alignment horizontal="left" vertical="center"/>
    </xf>
    <xf numFmtId="0" fontId="6" fillId="17" borderId="0" xfId="0" applyFont="1" applyFill="1" applyBorder="1" applyAlignment="1">
      <alignment horizontal="right" vertical="center"/>
    </xf>
    <xf numFmtId="0" fontId="6" fillId="17" borderId="0" xfId="0" applyFont="1" applyFill="1" applyBorder="1" applyAlignment="1">
      <alignment horizontal="left" vertical="center"/>
    </xf>
    <xf numFmtId="0" fontId="6" fillId="17" borderId="0" xfId="0" applyFont="1" applyFill="1" applyBorder="1" applyAlignment="1"/>
    <xf numFmtId="0" fontId="6" fillId="17" borderId="0" xfId="0" applyFont="1" applyFill="1" applyAlignment="1"/>
    <xf numFmtId="0" fontId="6" fillId="17" borderId="0" xfId="0" applyNumberFormat="1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17" borderId="0" xfId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7" applyFont="1" applyFill="1" applyBorder="1" applyAlignment="1">
      <alignment horizontal="right" vertical="center"/>
    </xf>
    <xf numFmtId="0" fontId="2" fillId="2" borderId="0" xfId="7" applyFont="1" applyFill="1" applyBorder="1" applyAlignment="1">
      <alignment horizontal="left" vertical="center"/>
    </xf>
    <xf numFmtId="0" fontId="4" fillId="2" borderId="0" xfId="7" applyFont="1" applyFill="1" applyBorder="1" applyAlignment="1"/>
    <xf numFmtId="0" fontId="4" fillId="2" borderId="0" xfId="7" applyFont="1" applyFill="1" applyAlignment="1"/>
    <xf numFmtId="0" fontId="2" fillId="2" borderId="0" xfId="7" applyNumberFormat="1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left" vertical="center"/>
    </xf>
    <xf numFmtId="0" fontId="4" fillId="0" borderId="0" xfId="7" applyFont="1" applyFill="1" applyBorder="1" applyAlignme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Border="1" applyAlignment="1">
      <alignment horizontal="center" vertical="center"/>
    </xf>
    <xf numFmtId="0" fontId="4" fillId="0" borderId="0" xfId="7" applyFont="1" applyAlignment="1">
      <alignment horizontal="center" vertical="center"/>
    </xf>
    <xf numFmtId="0" fontId="4" fillId="0" borderId="0" xfId="7" applyFont="1" applyAlignment="1"/>
    <xf numFmtId="0" fontId="2" fillId="3" borderId="1" xfId="7" applyFont="1" applyFill="1" applyBorder="1" applyAlignment="1">
      <alignment vertical="center"/>
    </xf>
    <xf numFmtId="176" fontId="2" fillId="0" borderId="1" xfId="7" applyNumberFormat="1" applyFont="1" applyFill="1" applyBorder="1" applyAlignment="1">
      <alignment vertical="center"/>
    </xf>
    <xf numFmtId="0" fontId="4" fillId="0" borderId="0" xfId="7" applyFont="1" applyFill="1" applyBorder="1"/>
    <xf numFmtId="0" fontId="2" fillId="3" borderId="1" xfId="7" applyFont="1" applyFill="1" applyBorder="1" applyAlignment="1">
      <alignment horizontal="center" vertical="center"/>
    </xf>
    <xf numFmtId="176" fontId="2" fillId="0" borderId="1" xfId="7" applyNumberFormat="1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177" fontId="6" fillId="0" borderId="1" xfId="7" applyNumberFormat="1" applyFont="1" applyFill="1" applyBorder="1" applyAlignment="1">
      <alignment horizontal="center" vertical="center"/>
    </xf>
    <xf numFmtId="177" fontId="7" fillId="0" borderId="1" xfId="7" applyNumberFormat="1" applyFont="1" applyFill="1" applyBorder="1" applyAlignment="1">
      <alignment horizontal="center" vertical="center"/>
    </xf>
    <xf numFmtId="0" fontId="4" fillId="0" borderId="1" xfId="7" applyFont="1" applyFill="1" applyBorder="1"/>
    <xf numFmtId="0" fontId="2" fillId="0" borderId="0" xfId="7" applyFont="1" applyFill="1" applyBorder="1" applyAlignment="1">
      <alignment horizontal="right" vertical="center"/>
    </xf>
    <xf numFmtId="177" fontId="4" fillId="0" borderId="0" xfId="7" applyNumberFormat="1" applyFont="1" applyFill="1" applyBorder="1" applyAlignment="1">
      <alignment horizontal="center" vertical="center"/>
    </xf>
    <xf numFmtId="177" fontId="8" fillId="0" borderId="1" xfId="7" applyNumberFormat="1" applyFont="1" applyFill="1" applyBorder="1" applyAlignment="1">
      <alignment horizontal="center" vertical="center"/>
    </xf>
    <xf numFmtId="14" fontId="2" fillId="0" borderId="1" xfId="7" applyNumberFormat="1" applyFont="1" applyBorder="1" applyAlignment="1">
      <alignment horizontal="center" vertical="center"/>
    </xf>
    <xf numFmtId="176" fontId="4" fillId="0" borderId="1" xfId="7" applyNumberFormat="1" applyFont="1" applyBorder="1"/>
    <xf numFmtId="0" fontId="8" fillId="0" borderId="1" xfId="7" applyFont="1" applyFill="1" applyBorder="1" applyAlignment="1">
      <alignment horizontal="center" vertical="center"/>
    </xf>
    <xf numFmtId="0" fontId="6" fillId="0" borderId="1" xfId="7" applyFont="1" applyFill="1" applyBorder="1" applyAlignment="1">
      <alignment horizontal="center" vertical="center"/>
    </xf>
    <xf numFmtId="0" fontId="4" fillId="0" borderId="0" xfId="7" applyFont="1" applyBorder="1" applyAlignment="1">
      <alignment horizontal="center"/>
    </xf>
    <xf numFmtId="0" fontId="4" fillId="0" borderId="0" xfId="7" applyFont="1" applyBorder="1"/>
    <xf numFmtId="0" fontId="2" fillId="0" borderId="0" xfId="7" applyFont="1" applyFill="1" applyBorder="1" applyAlignment="1">
      <alignment horizontal="center" vertical="center"/>
    </xf>
    <xf numFmtId="0" fontId="9" fillId="0" borderId="0" xfId="7" applyFont="1" applyBorder="1"/>
    <xf numFmtId="10" fontId="4" fillId="0" borderId="0" xfId="4" applyNumberFormat="1" applyFont="1" applyBorder="1" applyAlignment="1"/>
    <xf numFmtId="10" fontId="6" fillId="0" borderId="0" xfId="7" applyNumberFormat="1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/>
    </xf>
    <xf numFmtId="0" fontId="4" fillId="0" borderId="0" xfId="7" applyFont="1"/>
    <xf numFmtId="0" fontId="27" fillId="0" borderId="0" xfId="7" applyFont="1"/>
    <xf numFmtId="0" fontId="2" fillId="20" borderId="2" xfId="0" applyFont="1" applyFill="1" applyBorder="1" applyAlignment="1">
      <alignment horizontal="right" vertical="center"/>
    </xf>
    <xf numFmtId="0" fontId="2" fillId="20" borderId="2" xfId="0" applyFont="1" applyFill="1" applyBorder="1" applyAlignment="1">
      <alignment horizontal="left" vertical="center"/>
    </xf>
    <xf numFmtId="0" fontId="4" fillId="20" borderId="2" xfId="0" applyFont="1" applyFill="1" applyBorder="1" applyAlignment="1"/>
    <xf numFmtId="0" fontId="4" fillId="20" borderId="0" xfId="0" applyFont="1" applyFill="1" applyAlignment="1"/>
    <xf numFmtId="0" fontId="2" fillId="20" borderId="0" xfId="0" applyNumberFormat="1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2" fillId="21" borderId="0" xfId="0" applyFont="1" applyFill="1" applyBorder="1" applyAlignment="1">
      <alignment horizontal="right" vertical="center"/>
    </xf>
    <xf numFmtId="0" fontId="12" fillId="21" borderId="0" xfId="0" applyFont="1" applyFill="1" applyBorder="1" applyAlignment="1">
      <alignment horizontal="left" vertical="center"/>
    </xf>
    <xf numFmtId="0" fontId="12" fillId="21" borderId="0" xfId="0" applyFont="1" applyFill="1" applyBorder="1" applyAlignment="1"/>
    <xf numFmtId="0" fontId="12" fillId="21" borderId="0" xfId="0" applyFont="1" applyFill="1" applyAlignment="1"/>
    <xf numFmtId="0" fontId="12" fillId="21" borderId="0" xfId="0" applyNumberFormat="1" applyFont="1" applyFill="1" applyBorder="1" applyAlignment="1">
      <alignment horizontal="center" vertical="center"/>
    </xf>
    <xf numFmtId="0" fontId="12" fillId="21" borderId="0" xfId="0" applyFont="1" applyFill="1" applyBorder="1" applyAlignment="1">
      <alignment horizontal="center" vertical="center"/>
    </xf>
    <xf numFmtId="0" fontId="12" fillId="21" borderId="0" xfId="1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4" fillId="0" borderId="0" xfId="1" applyNumberFormat="1" applyFont="1" applyBorder="1" applyAlignment="1"/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right" vertical="center"/>
    </xf>
    <xf numFmtId="0" fontId="2" fillId="22" borderId="0" xfId="0" applyFont="1" applyFill="1" applyBorder="1" applyAlignment="1">
      <alignment horizontal="left" vertical="center"/>
    </xf>
    <xf numFmtId="0" fontId="4" fillId="22" borderId="0" xfId="0" applyFont="1" applyFill="1" applyBorder="1" applyAlignment="1"/>
    <xf numFmtId="0" fontId="4" fillId="22" borderId="0" xfId="0" applyFont="1" applyFill="1" applyAlignment="1"/>
    <xf numFmtId="0" fontId="2" fillId="22" borderId="0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0" xfId="1" applyNumberFormat="1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31" fillId="20" borderId="17" xfId="0" applyFont="1" applyFill="1" applyBorder="1" applyAlignment="1">
      <alignment horizontal="center" vertical="center"/>
    </xf>
    <xf numFmtId="14" fontId="31" fillId="20" borderId="17" xfId="0" applyNumberFormat="1" applyFont="1" applyFill="1" applyBorder="1" applyAlignment="1">
      <alignment horizontal="center" vertical="center"/>
    </xf>
    <xf numFmtId="9" fontId="31" fillId="20" borderId="17" xfId="0" applyNumberFormat="1" applyFont="1" applyFill="1" applyBorder="1" applyAlignment="1">
      <alignment horizontal="center" vertical="center"/>
    </xf>
    <xf numFmtId="0" fontId="17" fillId="20" borderId="17" xfId="0" applyFont="1" applyFill="1" applyBorder="1" applyAlignment="1">
      <alignment vertical="center"/>
    </xf>
    <xf numFmtId="0" fontId="31" fillId="23" borderId="17" xfId="0" applyFont="1" applyFill="1" applyBorder="1" applyAlignment="1">
      <alignment horizontal="center" vertical="center"/>
    </xf>
    <xf numFmtId="14" fontId="31" fillId="23" borderId="17" xfId="0" applyNumberFormat="1" applyFont="1" applyFill="1" applyBorder="1" applyAlignment="1">
      <alignment horizontal="center" vertical="center"/>
    </xf>
    <xf numFmtId="9" fontId="31" fillId="23" borderId="17" xfId="0" applyNumberFormat="1" applyFont="1" applyFill="1" applyBorder="1" applyAlignment="1">
      <alignment horizontal="center" vertical="center"/>
    </xf>
    <xf numFmtId="0" fontId="17" fillId="23" borderId="17" xfId="0" applyFont="1" applyFill="1" applyBorder="1" applyAlignment="1">
      <alignment vertical="center"/>
    </xf>
    <xf numFmtId="0" fontId="31" fillId="24" borderId="17" xfId="0" applyFont="1" applyFill="1" applyBorder="1" applyAlignment="1">
      <alignment horizontal="center" vertical="center"/>
    </xf>
    <xf numFmtId="14" fontId="31" fillId="24" borderId="17" xfId="0" applyNumberFormat="1" applyFont="1" applyFill="1" applyBorder="1" applyAlignment="1">
      <alignment horizontal="center" vertical="center"/>
    </xf>
    <xf numFmtId="9" fontId="31" fillId="24" borderId="17" xfId="0" applyNumberFormat="1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vertical="center"/>
    </xf>
    <xf numFmtId="0" fontId="31" fillId="25" borderId="17" xfId="0" applyFont="1" applyFill="1" applyBorder="1" applyAlignment="1">
      <alignment horizontal="center" vertical="center"/>
    </xf>
    <xf numFmtId="14" fontId="31" fillId="25" borderId="17" xfId="0" applyNumberFormat="1" applyFont="1" applyFill="1" applyBorder="1" applyAlignment="1">
      <alignment horizontal="center" vertical="center"/>
    </xf>
    <xf numFmtId="9" fontId="31" fillId="25" borderId="17" xfId="0" applyNumberFormat="1" applyFont="1" applyFill="1" applyBorder="1" applyAlignment="1">
      <alignment horizontal="center" vertical="center"/>
    </xf>
    <xf numFmtId="0" fontId="17" fillId="25" borderId="17" xfId="0" applyFont="1" applyFill="1" applyBorder="1" applyAlignment="1">
      <alignment vertical="center"/>
    </xf>
    <xf numFmtId="0" fontId="31" fillId="9" borderId="17" xfId="0" applyFont="1" applyFill="1" applyBorder="1" applyAlignment="1">
      <alignment horizontal="center" vertical="center"/>
    </xf>
    <xf numFmtId="14" fontId="31" fillId="9" borderId="17" xfId="0" applyNumberFormat="1" applyFont="1" applyFill="1" applyBorder="1" applyAlignment="1">
      <alignment horizontal="center" vertical="center"/>
    </xf>
    <xf numFmtId="9" fontId="31" fillId="9" borderId="17" xfId="0" applyNumberFormat="1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8" fillId="2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6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177" fontId="8" fillId="0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8" fillId="4" borderId="1" xfId="7" applyNumberFormat="1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30" fillId="9" borderId="16" xfId="0" applyFont="1" applyFill="1" applyBorder="1" applyAlignment="1">
      <alignment horizontal="center" vertical="center"/>
    </xf>
    <xf numFmtId="0" fontId="30" fillId="20" borderId="16" xfId="0" applyFont="1" applyFill="1" applyBorder="1" applyAlignment="1">
      <alignment horizontal="center" vertical="center"/>
    </xf>
    <xf numFmtId="0" fontId="30" fillId="24" borderId="16" xfId="0" applyFont="1" applyFill="1" applyBorder="1" applyAlignment="1">
      <alignment horizontal="center" vertical="center"/>
    </xf>
    <xf numFmtId="0" fontId="30" fillId="23" borderId="16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distributed" wrapText="1"/>
    </xf>
    <xf numFmtId="0" fontId="35" fillId="0" borderId="1" xfId="0" applyFont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2" borderId="0" xfId="7" applyFont="1" applyFill="1" applyBorder="1" applyAlignment="1">
      <alignment horizontal="left" vertical="center"/>
    </xf>
    <xf numFmtId="0" fontId="8" fillId="9" borderId="0" xfId="0" applyFont="1" applyFill="1" applyAlignment="1"/>
    <xf numFmtId="177" fontId="8" fillId="8" borderId="1" xfId="7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42" fillId="0" borderId="17" xfId="0" applyFont="1" applyBorder="1" applyAlignment="1">
      <alignment vertical="center" wrapText="1"/>
    </xf>
    <xf numFmtId="0" fontId="42" fillId="0" borderId="21" xfId="0" applyFont="1" applyBorder="1" applyAlignment="1">
      <alignment vertical="center" wrapText="1"/>
    </xf>
    <xf numFmtId="0" fontId="42" fillId="0" borderId="22" xfId="0" applyFont="1" applyBorder="1" applyAlignment="1">
      <alignment vertical="center" wrapText="1"/>
    </xf>
    <xf numFmtId="0" fontId="42" fillId="0" borderId="23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44" fillId="0" borderId="25" xfId="0" applyFont="1" applyBorder="1" applyAlignment="1">
      <alignment vertical="center" wrapText="1"/>
    </xf>
    <xf numFmtId="0" fontId="44" fillId="0" borderId="23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10" fillId="0" borderId="0" xfId="0" applyFont="1"/>
    <xf numFmtId="0" fontId="47" fillId="0" borderId="14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4" fillId="4" borderId="0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1" xfId="0" applyFont="1" applyBorder="1" applyAlignment="1">
      <alignment horizontal="center"/>
    </xf>
    <xf numFmtId="0" fontId="53" fillId="0" borderId="1" xfId="9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3" fillId="0" borderId="1" xfId="9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0" fontId="55" fillId="0" borderId="1" xfId="0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0" fillId="6" borderId="0" xfId="0" applyFill="1"/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8" fillId="8" borderId="16" xfId="0" applyFont="1" applyFill="1" applyBorder="1" applyAlignment="1">
      <alignment horizontal="center" vertical="center"/>
    </xf>
    <xf numFmtId="0" fontId="10" fillId="8" borderId="0" xfId="0" applyFont="1" applyFill="1"/>
    <xf numFmtId="0" fontId="47" fillId="8" borderId="14" xfId="0" applyFont="1" applyFill="1" applyBorder="1" applyAlignment="1">
      <alignment horizontal="center" vertical="center"/>
    </xf>
    <xf numFmtId="0" fontId="47" fillId="8" borderId="15" xfId="0" applyFont="1" applyFill="1" applyBorder="1" applyAlignment="1">
      <alignment horizontal="center" vertical="center"/>
    </xf>
    <xf numFmtId="9" fontId="48" fillId="4" borderId="17" xfId="0" applyNumberFormat="1" applyFont="1" applyFill="1" applyBorder="1" applyAlignment="1">
      <alignment horizontal="center" vertical="center"/>
    </xf>
    <xf numFmtId="9" fontId="48" fillId="27" borderId="17" xfId="0" applyNumberFormat="1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8" fillId="8" borderId="17" xfId="0" applyFont="1" applyFill="1" applyBorder="1" applyAlignment="1">
      <alignment horizontal="center" vertical="center"/>
    </xf>
    <xf numFmtId="14" fontId="48" fillId="8" borderId="17" xfId="0" applyNumberFormat="1" applyFont="1" applyFill="1" applyBorder="1" applyAlignment="1">
      <alignment horizontal="center" vertical="center"/>
    </xf>
    <xf numFmtId="9" fontId="48" fillId="8" borderId="17" xfId="0" applyNumberFormat="1" applyFont="1" applyFill="1" applyBorder="1" applyAlignment="1">
      <alignment horizontal="center" vertical="center"/>
    </xf>
    <xf numFmtId="0" fontId="49" fillId="8" borderId="17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6" fillId="4" borderId="8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horizontal="justify" vertical="center"/>
    </xf>
    <xf numFmtId="0" fontId="60" fillId="0" borderId="0" xfId="0" applyFont="1" applyAlignment="1">
      <alignment horizontal="left" vertical="center"/>
    </xf>
    <xf numFmtId="0" fontId="61" fillId="0" borderId="17" xfId="0" applyFont="1" applyBorder="1" applyAlignment="1">
      <alignment horizontal="center" vertical="center" wrapText="1"/>
    </xf>
    <xf numFmtId="0" fontId="62" fillId="29" borderId="17" xfId="0" applyFont="1" applyFill="1" applyBorder="1" applyAlignment="1">
      <alignment horizontal="center" vertical="center" wrapText="1"/>
    </xf>
    <xf numFmtId="0" fontId="63" fillId="29" borderId="17" xfId="0" applyFont="1" applyFill="1" applyBorder="1" applyAlignment="1">
      <alignment vertical="center"/>
    </xf>
    <xf numFmtId="0" fontId="64" fillId="30" borderId="17" xfId="0" applyFont="1" applyFill="1" applyBorder="1" applyAlignment="1">
      <alignment horizontal="center" vertical="center" wrapText="1"/>
    </xf>
    <xf numFmtId="0" fontId="64" fillId="30" borderId="17" xfId="0" applyFont="1" applyFill="1" applyBorder="1" applyAlignment="1">
      <alignment vertical="center"/>
    </xf>
    <xf numFmtId="0" fontId="62" fillId="29" borderId="17" xfId="0" applyFont="1" applyFill="1" applyBorder="1" applyAlignment="1">
      <alignment vertical="center"/>
    </xf>
    <xf numFmtId="0" fontId="62" fillId="0" borderId="17" xfId="0" applyFont="1" applyBorder="1" applyAlignment="1">
      <alignment horizontal="center" vertical="center" wrapText="1"/>
    </xf>
    <xf numFmtId="58" fontId="62" fillId="0" borderId="17" xfId="0" applyNumberFormat="1" applyFont="1" applyBorder="1" applyAlignment="1">
      <alignment horizontal="center" vertical="center" wrapText="1"/>
    </xf>
    <xf numFmtId="0" fontId="65" fillId="29" borderId="17" xfId="0" applyFont="1" applyFill="1" applyBorder="1" applyAlignment="1">
      <alignment horizontal="center" vertical="center" wrapText="1"/>
    </xf>
    <xf numFmtId="0" fontId="62" fillId="0" borderId="17" xfId="0" applyFont="1" applyBorder="1" applyAlignment="1">
      <alignment vertical="center"/>
    </xf>
    <xf numFmtId="0" fontId="61" fillId="0" borderId="16" xfId="0" applyFont="1" applyBorder="1" applyAlignment="1">
      <alignment horizontal="center" vertical="center" wrapText="1"/>
    </xf>
    <xf numFmtId="0" fontId="62" fillId="29" borderId="16" xfId="0" applyFont="1" applyFill="1" applyBorder="1" applyAlignment="1">
      <alignment horizontal="center" vertical="center" wrapText="1"/>
    </xf>
    <xf numFmtId="0" fontId="62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62" fillId="4" borderId="17" xfId="0" applyFont="1" applyFill="1" applyBorder="1" applyAlignment="1">
      <alignment horizontal="center" vertical="center" wrapText="1"/>
    </xf>
    <xf numFmtId="0" fontId="65" fillId="4" borderId="17" xfId="0" applyFont="1" applyFill="1" applyBorder="1" applyAlignment="1">
      <alignment horizontal="center" vertical="center" wrapText="1"/>
    </xf>
    <xf numFmtId="0" fontId="65" fillId="29" borderId="17" xfId="0" applyFont="1" applyFill="1" applyBorder="1" applyAlignment="1">
      <alignment horizontal="center" vertical="center"/>
    </xf>
    <xf numFmtId="0" fontId="65" fillId="29" borderId="17" xfId="0" applyFont="1" applyFill="1" applyBorder="1" applyAlignment="1">
      <alignment vertical="center"/>
    </xf>
    <xf numFmtId="0" fontId="66" fillId="0" borderId="17" xfId="0" applyFont="1" applyBorder="1" applyAlignment="1">
      <alignment vertical="center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8" fillId="0" borderId="0" xfId="0" applyFont="1" applyAlignment="1">
      <alignment horizontal="justify" vertical="center"/>
    </xf>
    <xf numFmtId="0" fontId="67" fillId="0" borderId="0" xfId="0" applyFont="1" applyAlignment="1">
      <alignment horizontal="justify" vertical="center"/>
    </xf>
    <xf numFmtId="0" fontId="69" fillId="0" borderId="0" xfId="0" applyFont="1" applyAlignment="1">
      <alignment horizontal="justify" vertical="center"/>
    </xf>
    <xf numFmtId="0" fontId="70" fillId="0" borderId="0" xfId="0" applyFont="1" applyAlignment="1">
      <alignment horizontal="justify" vertical="center"/>
    </xf>
    <xf numFmtId="0" fontId="72" fillId="0" borderId="0" xfId="0" applyFont="1" applyAlignment="1">
      <alignment horizontal="left" vertical="center" wrapText="1"/>
    </xf>
    <xf numFmtId="0" fontId="73" fillId="0" borderId="0" xfId="0" applyFont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50" fillId="0" borderId="0" xfId="9" applyAlignment="1">
      <alignment horizontal="left" vertical="center" wrapText="1"/>
    </xf>
    <xf numFmtId="0" fontId="2" fillId="0" borderId="1" xfId="7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78" fillId="0" borderId="1" xfId="0" applyFont="1" applyBorder="1" applyAlignment="1">
      <alignment horizontal="left"/>
    </xf>
    <xf numFmtId="0" fontId="79" fillId="0" borderId="0" xfId="0" applyFont="1"/>
    <xf numFmtId="0" fontId="79" fillId="0" borderId="1" xfId="0" applyFont="1" applyBorder="1" applyAlignment="1">
      <alignment horizontal="left" vertical="center"/>
    </xf>
    <xf numFmtId="0" fontId="79" fillId="0" borderId="1" xfId="0" applyNumberFormat="1" applyFont="1" applyBorder="1" applyAlignment="1">
      <alignment horizontal="left" vertical="center"/>
    </xf>
    <xf numFmtId="0" fontId="78" fillId="0" borderId="1" xfId="0" applyFont="1" applyBorder="1" applyAlignment="1">
      <alignment horizontal="left" wrapText="1"/>
    </xf>
    <xf numFmtId="0" fontId="4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1" fontId="0" fillId="0" borderId="0" xfId="0" applyNumberFormat="1"/>
    <xf numFmtId="1" fontId="77" fillId="31" borderId="1" xfId="0" applyNumberFormat="1" applyFont="1" applyFill="1" applyBorder="1" applyAlignment="1">
      <alignment vertical="center"/>
    </xf>
    <xf numFmtId="1" fontId="77" fillId="31" borderId="6" xfId="0" applyNumberFormat="1" applyFont="1" applyFill="1" applyBorder="1" applyAlignment="1">
      <alignment vertical="center"/>
    </xf>
    <xf numFmtId="1" fontId="77" fillId="31" borderId="7" xfId="0" applyNumberFormat="1" applyFont="1" applyFill="1" applyBorder="1" applyAlignment="1">
      <alignment vertical="center"/>
    </xf>
    <xf numFmtId="1" fontId="77" fillId="31" borderId="8" xfId="0" applyNumberFormat="1" applyFont="1" applyFill="1" applyBorder="1" applyAlignment="1">
      <alignment vertical="center"/>
    </xf>
    <xf numFmtId="1" fontId="77" fillId="32" borderId="1" xfId="0" applyNumberFormat="1" applyFont="1" applyFill="1" applyBorder="1" applyAlignment="1">
      <alignment horizontal="center" vertical="center"/>
    </xf>
    <xf numFmtId="1" fontId="77" fillId="31" borderId="1" xfId="0" applyNumberFormat="1" applyFont="1" applyFill="1" applyBorder="1" applyAlignment="1">
      <alignment horizontal="center" vertical="center"/>
    </xf>
    <xf numFmtId="1" fontId="81" fillId="31" borderId="35" xfId="0" applyNumberFormat="1" applyFont="1" applyFill="1" applyBorder="1" applyAlignment="1">
      <alignment horizontal="center"/>
    </xf>
    <xf numFmtId="9" fontId="81" fillId="31" borderId="35" xfId="0" applyNumberFormat="1" applyFont="1" applyFill="1" applyBorder="1" applyAlignment="1">
      <alignment horizontal="center"/>
    </xf>
    <xf numFmtId="9" fontId="77" fillId="31" borderId="1" xfId="0" applyNumberFormat="1" applyFont="1" applyFill="1" applyBorder="1" applyAlignment="1">
      <alignment horizontal="center" vertical="center"/>
    </xf>
    <xf numFmtId="9" fontId="77" fillId="3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32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" fontId="77" fillId="31" borderId="1" xfId="0" applyNumberFormat="1" applyFont="1" applyFill="1" applyBorder="1" applyAlignment="1">
      <alignment horizontal="left" vertical="center"/>
    </xf>
    <xf numFmtId="1" fontId="77" fillId="33" borderId="1" xfId="0" applyNumberFormat="1" applyFont="1" applyFill="1" applyBorder="1" applyAlignment="1">
      <alignment horizontal="center" vertical="center"/>
    </xf>
    <xf numFmtId="9" fontId="0" fillId="27" borderId="1" xfId="0" applyNumberFormat="1" applyFill="1" applyBorder="1" applyAlignment="1">
      <alignment horizontal="center" vertical="center"/>
    </xf>
    <xf numFmtId="0" fontId="82" fillId="0" borderId="0" xfId="0" applyFont="1" applyAlignment="1">
      <alignment horizontal="left" vertical="center"/>
    </xf>
    <xf numFmtId="1" fontId="83" fillId="0" borderId="2" xfId="0" applyNumberFormat="1" applyFont="1" applyBorder="1" applyAlignment="1">
      <alignment vertical="center"/>
    </xf>
    <xf numFmtId="1" fontId="0" fillId="34" borderId="1" xfId="0" applyNumberFormat="1" applyFill="1" applyBorder="1" applyAlignment="1">
      <alignment horizontal="left" vertical="center"/>
    </xf>
    <xf numFmtId="1" fontId="0" fillId="34" borderId="1" xfId="0" applyNumberFormat="1" applyFill="1" applyBorder="1" applyAlignment="1">
      <alignment horizontal="center" vertical="center"/>
    </xf>
    <xf numFmtId="1" fontId="0" fillId="35" borderId="1" xfId="0" applyNumberFormat="1" applyFill="1" applyBorder="1" applyAlignment="1">
      <alignment horizontal="center" vertical="center"/>
    </xf>
    <xf numFmtId="9" fontId="0" fillId="34" borderId="1" xfId="0" applyNumberForma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8" fillId="8" borderId="16" xfId="0" applyFont="1" applyFill="1" applyBorder="1" applyAlignment="1">
      <alignment horizontal="center" vertical="center"/>
    </xf>
    <xf numFmtId="0" fontId="84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1" fillId="0" borderId="0" xfId="0" applyFont="1" applyAlignment="1">
      <alignment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41" fillId="26" borderId="22" xfId="0" applyFont="1" applyFill="1" applyBorder="1" applyAlignment="1">
      <alignment horizontal="center" vertical="center" wrapText="1"/>
    </xf>
    <xf numFmtId="0" fontId="41" fillId="26" borderId="21" xfId="0" applyFont="1" applyFill="1" applyBorder="1" applyAlignment="1">
      <alignment horizontal="center" vertical="center" wrapText="1"/>
    </xf>
    <xf numFmtId="0" fontId="41" fillId="26" borderId="26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5" fillId="0" borderId="30" xfId="0" applyFont="1" applyBorder="1" applyAlignment="1">
      <alignment vertical="center" wrapText="1"/>
    </xf>
    <xf numFmtId="0" fontId="15" fillId="0" borderId="31" xfId="0" applyFont="1" applyBorder="1" applyAlignment="1">
      <alignment vertical="center" wrapText="1"/>
    </xf>
    <xf numFmtId="0" fontId="15" fillId="0" borderId="32" xfId="0" applyFont="1" applyBorder="1" applyAlignment="1">
      <alignment vertical="center" wrapText="1"/>
    </xf>
    <xf numFmtId="0" fontId="15" fillId="0" borderId="33" xfId="0" applyFont="1" applyBorder="1" applyAlignment="1">
      <alignment vertical="center" wrapText="1"/>
    </xf>
    <xf numFmtId="0" fontId="43" fillId="0" borderId="18" xfId="0" applyFont="1" applyBorder="1" applyAlignment="1">
      <alignment vertical="center" wrapText="1"/>
    </xf>
    <xf numFmtId="0" fontId="43" fillId="0" borderId="19" xfId="0" applyFont="1" applyBorder="1" applyAlignment="1">
      <alignment vertical="center" wrapText="1"/>
    </xf>
    <xf numFmtId="0" fontId="43" fillId="0" borderId="16" xfId="0" applyFont="1" applyBorder="1" applyAlignment="1">
      <alignment vertical="center" wrapText="1"/>
    </xf>
    <xf numFmtId="0" fontId="2" fillId="0" borderId="1" xfId="7" applyFont="1" applyFill="1" applyBorder="1" applyAlignment="1">
      <alignment horizontal="center" vertical="center"/>
    </xf>
    <xf numFmtId="0" fontId="2" fillId="0" borderId="6" xfId="7" applyFont="1" applyFill="1" applyBorder="1" applyAlignment="1">
      <alignment horizontal="center" vertical="center"/>
    </xf>
    <xf numFmtId="0" fontId="2" fillId="0" borderId="7" xfId="7" applyFont="1" applyFill="1" applyBorder="1" applyAlignment="1">
      <alignment horizontal="center" vertical="center"/>
    </xf>
    <xf numFmtId="0" fontId="2" fillId="0" borderId="8" xfId="7" applyFont="1" applyFill="1" applyBorder="1" applyAlignment="1">
      <alignment horizontal="center" vertical="center"/>
    </xf>
    <xf numFmtId="176" fontId="2" fillId="0" borderId="3" xfId="7" applyNumberFormat="1" applyFont="1" applyFill="1" applyBorder="1" applyAlignment="1">
      <alignment horizontal="center" vertical="center"/>
    </xf>
    <xf numFmtId="176" fontId="2" fillId="0" borderId="9" xfId="7" applyNumberFormat="1" applyFont="1" applyFill="1" applyBorder="1" applyAlignment="1">
      <alignment horizontal="center" vertical="center"/>
    </xf>
    <xf numFmtId="176" fontId="2" fillId="0" borderId="12" xfId="7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8" fillId="8" borderId="18" xfId="0" applyFont="1" applyFill="1" applyBorder="1" applyAlignment="1">
      <alignment horizontal="center" vertical="center"/>
    </xf>
    <xf numFmtId="0" fontId="48" fillId="8" borderId="19" xfId="0" applyFont="1" applyFill="1" applyBorder="1" applyAlignment="1">
      <alignment horizontal="center" vertical="center"/>
    </xf>
    <xf numFmtId="0" fontId="48" fillId="8" borderId="16" xfId="0" applyFont="1" applyFill="1" applyBorder="1" applyAlignment="1">
      <alignment horizontal="center" vertical="center"/>
    </xf>
    <xf numFmtId="0" fontId="48" fillId="8" borderId="18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16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54" fillId="0" borderId="3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51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53" fillId="0" borderId="3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58" fontId="10" fillId="0" borderId="3" xfId="0" applyNumberFormat="1" applyFont="1" applyBorder="1" applyAlignment="1">
      <alignment horizontal="center" vertical="center"/>
    </xf>
    <xf numFmtId="58" fontId="10" fillId="0" borderId="1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3" fillId="0" borderId="3" xfId="0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/>
    </xf>
    <xf numFmtId="58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0" fillId="25" borderId="18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30" fillId="25" borderId="18" xfId="0" applyFont="1" applyFill="1" applyBorder="1" applyAlignment="1">
      <alignment horizontal="center" vertical="center" wrapText="1"/>
    </xf>
    <xf numFmtId="0" fontId="30" fillId="25" borderId="19" xfId="0" applyFont="1" applyFill="1" applyBorder="1" applyAlignment="1">
      <alignment horizontal="center" vertical="center" wrapText="1"/>
    </xf>
    <xf numFmtId="0" fontId="30" fillId="25" borderId="16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/>
    </xf>
    <xf numFmtId="0" fontId="30" fillId="9" borderId="19" xfId="0" applyFont="1" applyFill="1" applyBorder="1" applyAlignment="1">
      <alignment horizontal="center" vertical="center"/>
    </xf>
    <xf numFmtId="0" fontId="30" fillId="9" borderId="16" xfId="0" applyFont="1" applyFill="1" applyBorder="1" applyAlignment="1">
      <alignment horizontal="center" vertical="center"/>
    </xf>
    <xf numFmtId="0" fontId="30" fillId="9" borderId="18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16" xfId="0" applyFont="1" applyFill="1" applyBorder="1" applyAlignment="1">
      <alignment horizontal="center" vertical="center" wrapText="1"/>
    </xf>
    <xf numFmtId="0" fontId="30" fillId="20" borderId="18" xfId="0" applyFont="1" applyFill="1" applyBorder="1" applyAlignment="1">
      <alignment horizontal="center" vertical="center"/>
    </xf>
    <xf numFmtId="0" fontId="30" fillId="20" borderId="19" xfId="0" applyFont="1" applyFill="1" applyBorder="1" applyAlignment="1">
      <alignment horizontal="center" vertical="center"/>
    </xf>
    <xf numFmtId="0" fontId="30" fillId="20" borderId="16" xfId="0" applyFont="1" applyFill="1" applyBorder="1" applyAlignment="1">
      <alignment horizontal="center" vertical="center"/>
    </xf>
    <xf numFmtId="0" fontId="30" fillId="20" borderId="18" xfId="0" applyFont="1" applyFill="1" applyBorder="1" applyAlignment="1">
      <alignment horizontal="center" vertical="center" wrapText="1"/>
    </xf>
    <xf numFmtId="0" fontId="30" fillId="20" borderId="19" xfId="0" applyFont="1" applyFill="1" applyBorder="1" applyAlignment="1">
      <alignment horizontal="center" vertical="center" wrapText="1"/>
    </xf>
    <xf numFmtId="0" fontId="30" fillId="20" borderId="16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30" fillId="24" borderId="18" xfId="0" applyFont="1" applyFill="1" applyBorder="1" applyAlignment="1">
      <alignment horizontal="center" vertical="center"/>
    </xf>
    <xf numFmtId="0" fontId="30" fillId="24" borderId="19" xfId="0" applyFont="1" applyFill="1" applyBorder="1" applyAlignment="1">
      <alignment horizontal="center" vertical="center"/>
    </xf>
    <xf numFmtId="0" fontId="30" fillId="24" borderId="16" xfId="0" applyFont="1" applyFill="1" applyBorder="1" applyAlignment="1">
      <alignment horizontal="center" vertical="center"/>
    </xf>
    <xf numFmtId="0" fontId="30" fillId="24" borderId="18" xfId="0" applyFont="1" applyFill="1" applyBorder="1" applyAlignment="1">
      <alignment horizontal="center" vertical="center" wrapText="1"/>
    </xf>
    <xf numFmtId="0" fontId="30" fillId="24" borderId="19" xfId="0" applyFont="1" applyFill="1" applyBorder="1" applyAlignment="1">
      <alignment horizontal="center" vertical="center" wrapText="1"/>
    </xf>
    <xf numFmtId="0" fontId="30" fillId="24" borderId="16" xfId="0" applyFont="1" applyFill="1" applyBorder="1" applyAlignment="1">
      <alignment horizontal="center" vertical="center" wrapText="1"/>
    </xf>
    <xf numFmtId="0" fontId="30" fillId="23" borderId="18" xfId="0" applyFont="1" applyFill="1" applyBorder="1" applyAlignment="1">
      <alignment horizontal="center" vertical="center"/>
    </xf>
    <xf numFmtId="0" fontId="30" fillId="23" borderId="19" xfId="0" applyFont="1" applyFill="1" applyBorder="1" applyAlignment="1">
      <alignment horizontal="center" vertical="center"/>
    </xf>
    <xf numFmtId="0" fontId="30" fillId="23" borderId="16" xfId="0" applyFont="1" applyFill="1" applyBorder="1" applyAlignment="1">
      <alignment horizontal="center" vertical="center"/>
    </xf>
    <xf numFmtId="0" fontId="30" fillId="23" borderId="18" xfId="0" applyFont="1" applyFill="1" applyBorder="1" applyAlignment="1">
      <alignment horizontal="center" vertical="center" wrapText="1"/>
    </xf>
    <xf numFmtId="0" fontId="30" fillId="23" borderId="19" xfId="0" applyFont="1" applyFill="1" applyBorder="1" applyAlignment="1">
      <alignment horizontal="center" vertical="center" wrapText="1"/>
    </xf>
    <xf numFmtId="0" fontId="30" fillId="23" borderId="16" xfId="0" applyFont="1" applyFill="1" applyBorder="1" applyAlignment="1">
      <alignment horizontal="center" vertical="center" wrapText="1"/>
    </xf>
    <xf numFmtId="0" fontId="61" fillId="28" borderId="20" xfId="0" applyFont="1" applyFill="1" applyBorder="1" applyAlignment="1">
      <alignment horizontal="center" vertical="center" wrapText="1"/>
    </xf>
    <xf numFmtId="0" fontId="61" fillId="28" borderId="34" xfId="0" applyFont="1" applyFill="1" applyBorder="1" applyAlignment="1">
      <alignment horizontal="center" vertical="center" wrapText="1"/>
    </xf>
    <xf numFmtId="0" fontId="61" fillId="28" borderId="15" xfId="0" applyFont="1" applyFill="1" applyBorder="1" applyAlignment="1">
      <alignment horizontal="center" vertical="center" wrapText="1"/>
    </xf>
    <xf numFmtId="0" fontId="61" fillId="0" borderId="20" xfId="0" applyFont="1" applyBorder="1" applyAlignment="1">
      <alignment horizontal="center" vertical="center" wrapText="1"/>
    </xf>
    <xf numFmtId="0" fontId="61" fillId="0" borderId="34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80" fillId="0" borderId="6" xfId="0" applyNumberFormat="1" applyFont="1" applyBorder="1" applyAlignment="1">
      <alignment horizontal="center"/>
    </xf>
    <xf numFmtId="1" fontId="80" fillId="0" borderId="7" xfId="0" applyNumberFormat="1" applyFont="1" applyBorder="1" applyAlignment="1">
      <alignment horizontal="center"/>
    </xf>
    <xf numFmtId="1" fontId="80" fillId="0" borderId="8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8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</cellXfs>
  <cellStyles count="10">
    <cellStyle name="Comma 3" xfId="2"/>
    <cellStyle name="Normal 5" xfId="3"/>
    <cellStyle name="百分比" xfId="1" builtinId="5"/>
    <cellStyle name="百分比_Sheet1" xfId="4"/>
    <cellStyle name="標準_Proforma Template Ver4_SOループ試算_v.0" xfId="5"/>
    <cellStyle name="差_Sheet1" xfId="6"/>
    <cellStyle name="常规" xfId="0" builtinId="0"/>
    <cellStyle name="常规_Sheet1" xfId="7"/>
    <cellStyle name="超链接" xfId="9" builtinId="8"/>
    <cellStyle name="好_Sheet1" xfId="8"/>
  </cellStyles>
  <dxfs count="3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D0E1.01C9FCB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0</xdr:rowOff>
    </xdr:from>
    <xdr:to>
      <xdr:col>0</xdr:col>
      <xdr:colOff>733425</xdr:colOff>
      <xdr:row>85</xdr:row>
      <xdr:rowOff>114300</xdr:rowOff>
    </xdr:to>
    <xdr:pic>
      <xdr:nvPicPr>
        <xdr:cNvPr id="2" name="图片 1" descr="cid:image002.png@01D3992B.A70718E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41100"/>
          <a:ext cx="7334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nc-line.com/" TargetMode="External"/><Relationship Id="rId1" Type="http://schemas.openxmlformats.org/officeDocument/2006/relationships/hyperlink" Target="mailto:tpe.skuo@cnc-line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58" workbookViewId="0">
      <selection activeCell="A68" sqref="A68"/>
    </sheetView>
  </sheetViews>
  <sheetFormatPr defaultRowHeight="13.5"/>
  <cols>
    <col min="1" max="1" width="95.25" bestFit="1" customWidth="1"/>
    <col min="2" max="2" width="19.375" bestFit="1" customWidth="1"/>
    <col min="3" max="3" width="18.375" bestFit="1" customWidth="1"/>
    <col min="4" max="4" width="19.375" bestFit="1" customWidth="1"/>
  </cols>
  <sheetData>
    <row r="1" spans="1:10">
      <c r="A1" s="81" t="s">
        <v>117</v>
      </c>
    </row>
    <row r="2" spans="1:10" ht="14.25">
      <c r="A2" s="80" t="s">
        <v>110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4.25">
      <c r="A3" s="80" t="s">
        <v>111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ht="14.25">
      <c r="A4" s="80" t="s">
        <v>112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ht="14.25">
      <c r="A5" s="80" t="s">
        <v>113</v>
      </c>
      <c r="B5" s="80"/>
      <c r="C5" s="80"/>
      <c r="D5" s="80"/>
      <c r="E5" s="80"/>
      <c r="F5" s="80"/>
      <c r="G5" s="80"/>
      <c r="H5" s="80"/>
      <c r="I5" s="80"/>
      <c r="J5" s="80"/>
    </row>
    <row r="6" spans="1:10" ht="14.25">
      <c r="A6" s="80" t="s">
        <v>114</v>
      </c>
      <c r="B6" s="80"/>
      <c r="C6" s="80"/>
      <c r="D6" s="80"/>
      <c r="E6" s="80"/>
      <c r="F6" s="80"/>
      <c r="G6" s="80"/>
      <c r="H6" s="80"/>
      <c r="I6" s="80"/>
      <c r="J6" s="80"/>
    </row>
    <row r="7" spans="1:10" ht="14.25">
      <c r="A7" s="80" t="s">
        <v>115</v>
      </c>
      <c r="B7" s="80"/>
      <c r="C7" s="80"/>
      <c r="D7" s="80"/>
      <c r="E7" s="80"/>
      <c r="F7" s="80"/>
      <c r="G7" s="80"/>
      <c r="H7" s="80"/>
      <c r="I7" s="80"/>
      <c r="J7" s="80"/>
    </row>
    <row r="8" spans="1:10" ht="14.25">
      <c r="A8" s="80"/>
      <c r="B8" s="80"/>
      <c r="C8" s="80"/>
      <c r="D8" s="80"/>
      <c r="E8" s="80"/>
      <c r="F8" s="80"/>
      <c r="G8" s="80"/>
      <c r="H8" s="80"/>
      <c r="I8" s="80"/>
      <c r="J8" s="80"/>
    </row>
    <row r="9" spans="1:10" ht="14.25">
      <c r="A9" s="80" t="s">
        <v>116</v>
      </c>
      <c r="B9" s="80"/>
      <c r="C9" s="80"/>
      <c r="D9" s="80"/>
      <c r="E9" s="80"/>
      <c r="F9" s="80"/>
      <c r="G9" s="80"/>
      <c r="H9" s="80"/>
      <c r="I9" s="80"/>
      <c r="J9" s="80"/>
    </row>
    <row r="12" spans="1:10">
      <c r="A12" t="s">
        <v>118</v>
      </c>
    </row>
    <row r="14" spans="1:10">
      <c r="B14" t="s">
        <v>119</v>
      </c>
      <c r="C14" t="s">
        <v>120</v>
      </c>
      <c r="D14" t="s">
        <v>103</v>
      </c>
      <c r="E14" t="s">
        <v>121</v>
      </c>
      <c r="F14" t="s">
        <v>122</v>
      </c>
    </row>
    <row r="15" spans="1:10">
      <c r="A15" t="s">
        <v>123</v>
      </c>
      <c r="B15" t="s">
        <v>124</v>
      </c>
      <c r="C15" t="s">
        <v>125</v>
      </c>
      <c r="D15" t="s">
        <v>126</v>
      </c>
      <c r="E15" t="s">
        <v>127</v>
      </c>
      <c r="F15" t="s">
        <v>128</v>
      </c>
    </row>
    <row r="16" spans="1:10">
      <c r="A16" t="s">
        <v>129</v>
      </c>
      <c r="B16" t="s">
        <v>124</v>
      </c>
      <c r="C16" t="s">
        <v>130</v>
      </c>
      <c r="D16" t="s">
        <v>131</v>
      </c>
      <c r="E16" t="s">
        <v>132</v>
      </c>
      <c r="F16" t="s">
        <v>133</v>
      </c>
    </row>
    <row r="17" spans="1:6">
      <c r="A17" t="s">
        <v>134</v>
      </c>
      <c r="B17" t="s">
        <v>124</v>
      </c>
      <c r="C17" t="s">
        <v>130</v>
      </c>
      <c r="D17" t="s">
        <v>131</v>
      </c>
      <c r="E17" t="s">
        <v>132</v>
      </c>
      <c r="F17" t="s">
        <v>133</v>
      </c>
    </row>
    <row r="18" spans="1:6">
      <c r="A18" t="s">
        <v>135</v>
      </c>
      <c r="B18" t="s">
        <v>124</v>
      </c>
      <c r="C18" t="s">
        <v>136</v>
      </c>
      <c r="D18" t="s">
        <v>137</v>
      </c>
      <c r="E18" t="s">
        <v>138</v>
      </c>
      <c r="F18" t="s">
        <v>139</v>
      </c>
    </row>
    <row r="24" spans="1:6" ht="15" thickBot="1">
      <c r="A24" s="129"/>
    </row>
    <row r="25" spans="1:6" ht="14.25" thickBot="1">
      <c r="A25" s="130" t="s">
        <v>212</v>
      </c>
      <c r="B25" s="131" t="s">
        <v>119</v>
      </c>
      <c r="C25" s="131" t="s">
        <v>213</v>
      </c>
      <c r="D25" s="131" t="s">
        <v>103</v>
      </c>
    </row>
    <row r="26" spans="1:6" ht="14.25" thickBot="1">
      <c r="A26" s="132" t="s">
        <v>214</v>
      </c>
      <c r="B26" s="133" t="s">
        <v>215</v>
      </c>
      <c r="C26" s="134" t="s">
        <v>216</v>
      </c>
      <c r="D26" s="134" t="s">
        <v>217</v>
      </c>
    </row>
    <row r="27" spans="1:6" ht="14.25" thickBot="1">
      <c r="A27" s="132" t="s">
        <v>218</v>
      </c>
      <c r="B27" s="134" t="s">
        <v>219</v>
      </c>
      <c r="C27" s="134" t="s">
        <v>220</v>
      </c>
      <c r="D27" s="134" t="s">
        <v>221</v>
      </c>
    </row>
    <row r="28" spans="1:6" ht="14.25" thickBot="1">
      <c r="A28" s="132" t="s">
        <v>222</v>
      </c>
      <c r="B28" s="134" t="s">
        <v>219</v>
      </c>
      <c r="C28" s="134" t="s">
        <v>220</v>
      </c>
      <c r="D28" s="134" t="s">
        <v>221</v>
      </c>
    </row>
    <row r="29" spans="1:6" ht="14.25" thickBot="1">
      <c r="A29" s="132" t="s">
        <v>223</v>
      </c>
      <c r="B29" s="134" t="s">
        <v>219</v>
      </c>
      <c r="C29" s="134" t="s">
        <v>220</v>
      </c>
      <c r="D29" s="134" t="s">
        <v>221</v>
      </c>
    </row>
    <row r="30" spans="1:6" ht="14.25" thickBot="1">
      <c r="A30" s="132" t="s">
        <v>224</v>
      </c>
      <c r="B30" s="134" t="s">
        <v>219</v>
      </c>
      <c r="C30" s="134" t="s">
        <v>220</v>
      </c>
      <c r="D30" s="134" t="s">
        <v>221</v>
      </c>
    </row>
    <row r="33" spans="1:8" ht="14.25">
      <c r="A33" s="195" t="s">
        <v>280</v>
      </c>
    </row>
    <row r="34" spans="1:8" ht="14.25">
      <c r="A34" s="195" t="s">
        <v>281</v>
      </c>
    </row>
    <row r="35" spans="1:8" ht="14.25">
      <c r="A35" s="195" t="s">
        <v>282</v>
      </c>
    </row>
    <row r="36" spans="1:8" ht="14.25">
      <c r="A36" s="195" t="s">
        <v>283</v>
      </c>
    </row>
    <row r="37" spans="1:8" ht="14.25">
      <c r="A37" s="195" t="s">
        <v>284</v>
      </c>
    </row>
    <row r="38" spans="1:8" ht="14.25">
      <c r="A38" s="195"/>
    </row>
    <row r="39" spans="1:8" ht="14.25">
      <c r="A39" s="195" t="s">
        <v>285</v>
      </c>
    </row>
    <row r="40" spans="1:8" ht="14.25">
      <c r="A40" s="195" t="s">
        <v>286</v>
      </c>
    </row>
    <row r="41" spans="1:8" ht="14.25">
      <c r="A41" s="195" t="s">
        <v>287</v>
      </c>
    </row>
    <row r="42" spans="1:8" ht="14.25">
      <c r="A42" s="195" t="s">
        <v>288</v>
      </c>
    </row>
    <row r="43" spans="1:8" ht="14.25">
      <c r="A43" s="195" t="s">
        <v>289</v>
      </c>
    </row>
    <row r="45" spans="1:8" ht="15.75">
      <c r="A45" s="619" t="s">
        <v>433</v>
      </c>
      <c r="B45" s="619" t="s">
        <v>434</v>
      </c>
      <c r="C45" s="619" t="s">
        <v>435</v>
      </c>
      <c r="D45" s="611" t="s">
        <v>436</v>
      </c>
      <c r="E45" s="613" t="s">
        <v>437</v>
      </c>
      <c r="F45" s="614"/>
      <c r="G45" s="615"/>
      <c r="H45" s="616" t="s">
        <v>438</v>
      </c>
    </row>
    <row r="46" spans="1:8" ht="31.5">
      <c r="A46" s="612"/>
      <c r="B46" s="620"/>
      <c r="C46" s="620"/>
      <c r="D46" s="612"/>
      <c r="E46" s="394" t="s">
        <v>439</v>
      </c>
      <c r="F46" s="394" t="s">
        <v>440</v>
      </c>
      <c r="G46" s="395" t="s">
        <v>441</v>
      </c>
      <c r="H46" s="616"/>
    </row>
    <row r="47" spans="1:8" ht="120">
      <c r="A47" s="396" t="s">
        <v>442</v>
      </c>
      <c r="B47" s="397" t="s">
        <v>443</v>
      </c>
      <c r="C47" s="397" t="s">
        <v>444</v>
      </c>
      <c r="D47" s="398" t="s">
        <v>445</v>
      </c>
      <c r="E47" s="399">
        <v>300</v>
      </c>
      <c r="F47" s="399">
        <f>E47*14</f>
        <v>4200</v>
      </c>
      <c r="G47" s="400">
        <v>30</v>
      </c>
      <c r="H47" s="401" t="s">
        <v>446</v>
      </c>
    </row>
    <row r="48" spans="1:8" ht="120">
      <c r="A48" s="611" t="s">
        <v>447</v>
      </c>
      <c r="B48" s="617" t="s">
        <v>448</v>
      </c>
      <c r="C48" s="402" t="s">
        <v>449</v>
      </c>
      <c r="D48" s="403" t="s">
        <v>450</v>
      </c>
      <c r="E48" s="399">
        <v>200</v>
      </c>
      <c r="F48" s="399">
        <f>E48*14</f>
        <v>2800</v>
      </c>
      <c r="G48" s="400">
        <v>20</v>
      </c>
      <c r="H48" s="401" t="s">
        <v>451</v>
      </c>
    </row>
    <row r="49" spans="1:8" ht="105">
      <c r="A49" s="612"/>
      <c r="B49" s="618"/>
      <c r="C49" s="400" t="s">
        <v>452</v>
      </c>
      <c r="D49" s="401" t="s">
        <v>453</v>
      </c>
      <c r="E49" s="400">
        <v>150</v>
      </c>
      <c r="F49" s="400">
        <f>E49*14</f>
        <v>2100</v>
      </c>
      <c r="G49" s="400">
        <v>15</v>
      </c>
      <c r="H49" s="401" t="s">
        <v>454</v>
      </c>
    </row>
    <row r="51" spans="1:8" ht="15.75">
      <c r="A51" s="419" t="s">
        <v>511</v>
      </c>
    </row>
    <row r="52" spans="1:8" ht="16.5" thickBot="1">
      <c r="A52" s="621" t="s">
        <v>512</v>
      </c>
      <c r="B52" s="621"/>
      <c r="C52" s="622"/>
      <c r="D52" s="623" t="s">
        <v>513</v>
      </c>
      <c r="E52" s="621"/>
      <c r="F52" s="621"/>
    </row>
    <row r="53" spans="1:8" ht="29.25" thickBot="1">
      <c r="A53" s="420" t="s">
        <v>514</v>
      </c>
      <c r="B53" s="420" t="s">
        <v>515</v>
      </c>
      <c r="C53" s="421" t="s">
        <v>516</v>
      </c>
      <c r="D53" s="420" t="s">
        <v>517</v>
      </c>
      <c r="E53" s="422" t="s">
        <v>515</v>
      </c>
      <c r="F53" s="423" t="s">
        <v>516</v>
      </c>
    </row>
    <row r="54" spans="1:8" ht="28.5">
      <c r="A54" s="624" t="s">
        <v>518</v>
      </c>
      <c r="B54" s="627" t="s">
        <v>519</v>
      </c>
      <c r="C54" s="630" t="s">
        <v>519</v>
      </c>
      <c r="D54" s="633" t="s">
        <v>520</v>
      </c>
      <c r="E54" s="636" t="s">
        <v>521</v>
      </c>
      <c r="F54" s="424" t="s">
        <v>522</v>
      </c>
    </row>
    <row r="55" spans="1:8" ht="99.75">
      <c r="A55" s="625"/>
      <c r="B55" s="628"/>
      <c r="C55" s="631"/>
      <c r="D55" s="634"/>
      <c r="E55" s="637"/>
      <c r="F55" s="425" t="s">
        <v>523</v>
      </c>
    </row>
    <row r="56" spans="1:8" ht="99.75">
      <c r="A56" s="625"/>
      <c r="B56" s="628"/>
      <c r="C56" s="631"/>
      <c r="D56" s="634"/>
      <c r="E56" s="637"/>
      <c r="F56" s="425" t="s">
        <v>524</v>
      </c>
    </row>
    <row r="57" spans="1:8" ht="99.75">
      <c r="A57" s="625"/>
      <c r="B57" s="628"/>
      <c r="C57" s="631"/>
      <c r="D57" s="634"/>
      <c r="E57" s="637"/>
      <c r="F57" s="425" t="s">
        <v>525</v>
      </c>
    </row>
    <row r="58" spans="1:8" ht="114.75" thickBot="1">
      <c r="A58" s="626"/>
      <c r="B58" s="629"/>
      <c r="C58" s="632"/>
      <c r="D58" s="635"/>
      <c r="E58" s="638"/>
      <c r="F58" s="426" t="s">
        <v>526</v>
      </c>
    </row>
    <row r="59" spans="1:8" ht="15">
      <c r="A59" s="427"/>
    </row>
    <row r="61" spans="1:8" ht="14.25">
      <c r="A61" s="433" t="s">
        <v>536</v>
      </c>
    </row>
    <row r="62" spans="1:8" ht="14.25">
      <c r="A62" s="433" t="s">
        <v>537</v>
      </c>
    </row>
    <row r="63" spans="1:8" ht="14.25">
      <c r="A63" s="433" t="s">
        <v>538</v>
      </c>
    </row>
    <row r="66" spans="1:1" ht="15.75">
      <c r="A66" s="541" t="s">
        <v>753</v>
      </c>
    </row>
    <row r="67" spans="1:1" ht="15.75">
      <c r="A67" s="542" t="s">
        <v>749</v>
      </c>
    </row>
    <row r="68" spans="1:1" ht="15.75">
      <c r="A68" s="541" t="s">
        <v>750</v>
      </c>
    </row>
    <row r="69" spans="1:1" ht="15.75">
      <c r="A69" s="541" t="s">
        <v>751</v>
      </c>
    </row>
    <row r="70" spans="1:1" ht="15.75">
      <c r="A70" s="541" t="s">
        <v>752</v>
      </c>
    </row>
    <row r="73" spans="1:1" ht="15">
      <c r="A73" s="543"/>
    </row>
    <row r="74" spans="1:1" ht="15">
      <c r="A74" s="544" t="s">
        <v>754</v>
      </c>
    </row>
    <row r="75" spans="1:1" ht="15">
      <c r="A75" s="544" t="s">
        <v>755</v>
      </c>
    </row>
    <row r="76" spans="1:1" ht="15">
      <c r="A76" s="543" t="s">
        <v>756</v>
      </c>
    </row>
    <row r="77" spans="1:1" ht="15">
      <c r="A77" s="543" t="s">
        <v>757</v>
      </c>
    </row>
    <row r="78" spans="1:1" ht="15">
      <c r="A78" s="543" t="s">
        <v>758</v>
      </c>
    </row>
    <row r="79" spans="1:1" ht="15">
      <c r="A79" s="543" t="s">
        <v>759</v>
      </c>
    </row>
    <row r="80" spans="1:1" ht="15">
      <c r="A80" s="544" t="s">
        <v>760</v>
      </c>
    </row>
    <row r="81" spans="1:2" ht="15">
      <c r="A81" s="544"/>
    </row>
    <row r="82" spans="1:2" ht="15">
      <c r="A82" s="543" t="s">
        <v>761</v>
      </c>
    </row>
    <row r="83" spans="1:2" ht="15">
      <c r="A83" s="543"/>
    </row>
    <row r="84" spans="1:2" ht="15.75">
      <c r="A84" s="610"/>
      <c r="B84" s="545" t="s">
        <v>762</v>
      </c>
    </row>
    <row r="85" spans="1:2" ht="24">
      <c r="A85" s="610"/>
      <c r="B85" s="546" t="s">
        <v>763</v>
      </c>
    </row>
    <row r="86" spans="1:2" ht="24">
      <c r="A86" s="610"/>
      <c r="B86" s="547" t="s">
        <v>764</v>
      </c>
    </row>
    <row r="87" spans="1:2">
      <c r="A87" s="610"/>
      <c r="B87" s="548"/>
    </row>
    <row r="88" spans="1:2" ht="24">
      <c r="A88" s="610"/>
      <c r="B88" s="548" t="s">
        <v>765</v>
      </c>
    </row>
    <row r="89" spans="1:2">
      <c r="A89" s="610"/>
      <c r="B89" s="548" t="s">
        <v>766</v>
      </c>
    </row>
    <row r="90" spans="1:2">
      <c r="A90" s="610"/>
      <c r="B90" s="548" t="s">
        <v>767</v>
      </c>
    </row>
    <row r="91" spans="1:2" ht="27">
      <c r="A91" s="610"/>
      <c r="B91" s="549" t="s">
        <v>768</v>
      </c>
    </row>
    <row r="92" spans="1:2">
      <c r="A92" s="610"/>
      <c r="B92" s="549" t="s">
        <v>769</v>
      </c>
    </row>
  </sheetData>
  <mergeCells count="16">
    <mergeCell ref="A84:A92"/>
    <mergeCell ref="D45:D46"/>
    <mergeCell ref="E45:G45"/>
    <mergeCell ref="H45:H46"/>
    <mergeCell ref="A48:A49"/>
    <mergeCell ref="B48:B49"/>
    <mergeCell ref="A45:A46"/>
    <mergeCell ref="B45:B46"/>
    <mergeCell ref="C45:C46"/>
    <mergeCell ref="A52:C52"/>
    <mergeCell ref="D52:F52"/>
    <mergeCell ref="A54:A58"/>
    <mergeCell ref="B54:B58"/>
    <mergeCell ref="C54:C58"/>
    <mergeCell ref="D54:D58"/>
    <mergeCell ref="E54:E58"/>
  </mergeCells>
  <phoneticPr fontId="3" type="noConversion"/>
  <hyperlinks>
    <hyperlink ref="B91" r:id="rId1" display="mailto:tpe.skuo@cnc-line.com"/>
    <hyperlink ref="B92" r:id="rId2" display="http://www.cnc-line.com/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F124"/>
  <sheetViews>
    <sheetView tabSelected="1" topLeftCell="A85" workbookViewId="0">
      <selection activeCell="F105" sqref="F105"/>
    </sheetView>
  </sheetViews>
  <sheetFormatPr defaultRowHeight="13.5"/>
  <sheetData>
    <row r="1" spans="1:32" s="12" customFormat="1" ht="12.75" hidden="1" customHeight="1">
      <c r="A1" s="75" t="s">
        <v>90</v>
      </c>
      <c r="B1" s="76" t="s">
        <v>198</v>
      </c>
      <c r="C1" s="77"/>
      <c r="D1" s="49"/>
      <c r="E1" s="76" t="s">
        <v>199</v>
      </c>
      <c r="F1" s="49"/>
      <c r="G1" s="75" t="s">
        <v>0</v>
      </c>
      <c r="H1" s="50">
        <v>10</v>
      </c>
      <c r="I1" s="49"/>
      <c r="J1" s="49" t="s">
        <v>74</v>
      </c>
      <c r="K1" s="49"/>
      <c r="L1" s="49"/>
      <c r="M1" s="78"/>
      <c r="N1" s="78"/>
      <c r="O1" s="78"/>
      <c r="P1" s="78"/>
      <c r="Q1" s="78"/>
      <c r="R1" s="78"/>
      <c r="S1" s="78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2" s="16" customFormat="1" ht="12.75" hidden="1" customHeight="1">
      <c r="A2" s="659" t="s">
        <v>6</v>
      </c>
      <c r="B2" s="655" t="s">
        <v>7</v>
      </c>
      <c r="C2" s="651" t="s">
        <v>1</v>
      </c>
      <c r="D2" s="652"/>
      <c r="E2" s="651" t="s">
        <v>2</v>
      </c>
      <c r="F2" s="652"/>
      <c r="G2" s="646" t="s">
        <v>3</v>
      </c>
      <c r="H2" s="646"/>
      <c r="I2" s="648" t="s">
        <v>4</v>
      </c>
      <c r="J2" s="649"/>
      <c r="K2" s="649"/>
      <c r="L2" s="649"/>
      <c r="M2" s="649"/>
      <c r="N2" s="650"/>
      <c r="O2" s="651"/>
      <c r="P2" s="652"/>
      <c r="Q2" s="646"/>
      <c r="R2" s="646"/>
      <c r="S2" s="655" t="s">
        <v>5</v>
      </c>
      <c r="T2" s="658"/>
      <c r="U2" s="260"/>
      <c r="V2" s="260"/>
      <c r="W2" s="260"/>
      <c r="X2" s="260"/>
      <c r="Y2" s="260"/>
      <c r="Z2" s="105"/>
      <c r="AA2" s="58"/>
      <c r="AB2" s="58"/>
      <c r="AC2" s="58"/>
      <c r="AD2" s="58"/>
      <c r="AE2" s="58"/>
      <c r="AF2" s="58"/>
    </row>
    <row r="3" spans="1:32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106" t="s">
        <v>8</v>
      </c>
      <c r="J3" s="107" t="s">
        <v>9</v>
      </c>
      <c r="K3" s="106" t="s">
        <v>10</v>
      </c>
      <c r="L3" s="107" t="s">
        <v>11</v>
      </c>
      <c r="M3" s="648" t="s">
        <v>12</v>
      </c>
      <c r="N3" s="650"/>
      <c r="O3" s="653"/>
      <c r="P3" s="654"/>
      <c r="Q3" s="646"/>
      <c r="R3" s="646"/>
      <c r="S3" s="656"/>
      <c r="T3" s="658"/>
      <c r="U3" s="260"/>
      <c r="V3" s="260"/>
      <c r="W3" s="260"/>
      <c r="X3" s="260"/>
      <c r="Y3" s="260"/>
      <c r="Z3" s="105"/>
      <c r="AA3" s="58"/>
      <c r="AB3" s="58"/>
      <c r="AC3" s="58"/>
      <c r="AD3" s="58"/>
      <c r="AE3" s="58"/>
      <c r="AF3" s="58"/>
    </row>
    <row r="4" spans="1:32" s="16" customFormat="1" ht="12.75" hidden="1" customHeight="1">
      <c r="A4" s="661"/>
      <c r="B4" s="657"/>
      <c r="C4" s="103" t="s">
        <v>13</v>
      </c>
      <c r="D4" s="103" t="s">
        <v>14</v>
      </c>
      <c r="E4" s="107" t="s">
        <v>13</v>
      </c>
      <c r="F4" s="103" t="s">
        <v>14</v>
      </c>
      <c r="G4" s="103" t="s">
        <v>13</v>
      </c>
      <c r="H4" s="103" t="s">
        <v>14</v>
      </c>
      <c r="I4" s="107" t="s">
        <v>13</v>
      </c>
      <c r="J4" s="103" t="s">
        <v>14</v>
      </c>
      <c r="K4" s="107" t="s">
        <v>13</v>
      </c>
      <c r="L4" s="103" t="s">
        <v>14</v>
      </c>
      <c r="M4" s="103"/>
      <c r="N4" s="103"/>
      <c r="O4" s="107" t="s">
        <v>13</v>
      </c>
      <c r="P4" s="103" t="s">
        <v>14</v>
      </c>
      <c r="Q4" s="103" t="s">
        <v>13</v>
      </c>
      <c r="R4" s="103" t="s">
        <v>14</v>
      </c>
      <c r="S4" s="657"/>
      <c r="T4" s="105"/>
      <c r="U4" s="260"/>
      <c r="V4" s="260"/>
      <c r="W4" s="260"/>
      <c r="X4" s="260"/>
      <c r="Y4" s="260"/>
      <c r="Z4" s="105"/>
      <c r="AA4" s="58" t="s">
        <v>15</v>
      </c>
      <c r="AB4" s="58" t="s">
        <v>16</v>
      </c>
      <c r="AC4" s="58" t="s">
        <v>17</v>
      </c>
      <c r="AD4" s="58" t="s">
        <v>18</v>
      </c>
      <c r="AE4" s="58" t="s">
        <v>19</v>
      </c>
      <c r="AF4" s="58" t="s">
        <v>20</v>
      </c>
    </row>
    <row r="5" spans="1:32" s="16" customFormat="1" ht="12.75" hidden="1" customHeight="1">
      <c r="A5" s="24" t="s">
        <v>200</v>
      </c>
      <c r="B5" s="104">
        <v>43160</v>
      </c>
      <c r="C5" s="103"/>
      <c r="D5" s="103"/>
      <c r="E5" s="62"/>
      <c r="F5" s="20"/>
      <c r="G5" s="103">
        <f t="shared" ref="G5:H11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10" si="1">I5+K5</f>
        <v>0</v>
      </c>
      <c r="N5" s="20">
        <f t="shared" si="1"/>
        <v>0</v>
      </c>
      <c r="O5" s="25"/>
      <c r="P5" s="25"/>
      <c r="Q5" s="26"/>
      <c r="R5" s="26"/>
      <c r="S5" s="63"/>
      <c r="AA5" s="58">
        <f>H1</f>
        <v>10</v>
      </c>
      <c r="AB5" s="58" t="str">
        <f>E1</f>
        <v>JVT-TCZ-009-N</v>
      </c>
      <c r="AC5" s="64" t="s">
        <v>90</v>
      </c>
      <c r="AD5" s="58" t="str">
        <f t="shared" ref="AD5:AD10" si="2">A5</f>
        <v>LCH</v>
      </c>
      <c r="AE5" s="58">
        <f t="shared" ref="AE5:AE10" si="3">C5</f>
        <v>0</v>
      </c>
      <c r="AF5" s="65">
        <f t="shared" ref="AF5:AF10" si="4">E5</f>
        <v>0</v>
      </c>
    </row>
    <row r="6" spans="1:32" s="16" customFormat="1" ht="12.75" hidden="1" customHeight="1">
      <c r="A6" s="24" t="s">
        <v>201</v>
      </c>
      <c r="B6" s="104">
        <v>43161</v>
      </c>
      <c r="C6" s="103">
        <v>720</v>
      </c>
      <c r="D6" s="103">
        <v>10000</v>
      </c>
      <c r="E6" s="62">
        <v>321</v>
      </c>
      <c r="F6" s="20">
        <v>5100</v>
      </c>
      <c r="G6" s="67">
        <f>E6-C6</f>
        <v>-399</v>
      </c>
      <c r="H6" s="103">
        <f t="shared" si="0"/>
        <v>-4900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/>
      <c r="R6" s="26"/>
      <c r="S6" s="63"/>
      <c r="AA6" s="58">
        <f>H1</f>
        <v>10</v>
      </c>
      <c r="AB6" s="58" t="str">
        <f>E1</f>
        <v>JVT-TCZ-009-N</v>
      </c>
      <c r="AC6" s="64" t="s">
        <v>90</v>
      </c>
      <c r="AD6" s="58" t="str">
        <f t="shared" si="2"/>
        <v>PAT</v>
      </c>
      <c r="AE6" s="58">
        <f t="shared" si="3"/>
        <v>720</v>
      </c>
      <c r="AF6" s="65">
        <f t="shared" si="4"/>
        <v>321</v>
      </c>
    </row>
    <row r="7" spans="1:32" s="16" customFormat="1" ht="12.75" hidden="1" customHeight="1">
      <c r="A7" s="24" t="s">
        <v>368</v>
      </c>
      <c r="B7" s="104">
        <v>43167</v>
      </c>
      <c r="C7" s="103">
        <v>380</v>
      </c>
      <c r="D7" s="103">
        <v>5400</v>
      </c>
      <c r="E7" s="62">
        <v>94</v>
      </c>
      <c r="F7" s="20">
        <v>1380</v>
      </c>
      <c r="G7" s="103">
        <f t="shared" si="0"/>
        <v>-286</v>
      </c>
      <c r="H7" s="103">
        <f t="shared" si="0"/>
        <v>-4020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0"/>
      <c r="R7" s="20"/>
      <c r="S7" s="63"/>
      <c r="AA7" s="58">
        <f>H1</f>
        <v>10</v>
      </c>
      <c r="AB7" s="58" t="str">
        <f>E1</f>
        <v>JVT-TCZ-009-N</v>
      </c>
      <c r="AC7" s="64" t="s">
        <v>90</v>
      </c>
      <c r="AD7" s="58" t="str">
        <f t="shared" si="2"/>
        <v>HUA</v>
      </c>
      <c r="AE7" s="58">
        <f t="shared" si="3"/>
        <v>380</v>
      </c>
      <c r="AF7" s="65">
        <f t="shared" si="4"/>
        <v>94</v>
      </c>
    </row>
    <row r="8" spans="1:32" s="16" customFormat="1" ht="12.75" hidden="1" customHeight="1">
      <c r="A8" s="24"/>
      <c r="B8" s="104"/>
      <c r="C8" s="103"/>
      <c r="D8" s="103"/>
      <c r="E8" s="62">
        <v>330</v>
      </c>
      <c r="F8" s="20">
        <v>5000</v>
      </c>
      <c r="G8" s="103">
        <f t="shared" si="0"/>
        <v>330</v>
      </c>
      <c r="H8" s="103">
        <f t="shared" si="0"/>
        <v>5000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67"/>
      <c r="P8" s="67"/>
      <c r="Q8" s="20"/>
      <c r="R8" s="20"/>
      <c r="S8" s="63"/>
      <c r="AA8" s="58">
        <f>H1</f>
        <v>10</v>
      </c>
      <c r="AB8" s="58" t="str">
        <f>E1</f>
        <v>JVT-TCZ-009-N</v>
      </c>
      <c r="AC8" s="64" t="s">
        <v>90</v>
      </c>
      <c r="AD8" s="58">
        <f t="shared" si="2"/>
        <v>0</v>
      </c>
      <c r="AE8" s="58">
        <f t="shared" si="3"/>
        <v>0</v>
      </c>
      <c r="AF8" s="65">
        <f t="shared" si="4"/>
        <v>330</v>
      </c>
    </row>
    <row r="9" spans="1:32" s="16" customFormat="1" ht="12.75" hidden="1" customHeight="1">
      <c r="A9" s="24"/>
      <c r="B9" s="104"/>
      <c r="C9" s="103"/>
      <c r="D9" s="103"/>
      <c r="E9" s="62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0"/>
      <c r="P9" s="20"/>
      <c r="Q9" s="20"/>
      <c r="R9" s="20"/>
      <c r="S9" s="63"/>
      <c r="AA9" s="58">
        <f>H1</f>
        <v>10</v>
      </c>
      <c r="AB9" s="58" t="str">
        <f>E1</f>
        <v>JVT-TCZ-009-N</v>
      </c>
      <c r="AC9" s="64" t="s">
        <v>90</v>
      </c>
      <c r="AD9" s="58">
        <f t="shared" si="2"/>
        <v>0</v>
      </c>
      <c r="AE9" s="58">
        <f t="shared" si="3"/>
        <v>0</v>
      </c>
      <c r="AF9" s="65">
        <f t="shared" si="4"/>
        <v>0</v>
      </c>
    </row>
    <row r="10" spans="1:32" s="16" customFormat="1" ht="12.75" hidden="1" customHeight="1">
      <c r="A10" s="24" t="s">
        <v>21</v>
      </c>
      <c r="B10" s="104"/>
      <c r="C10" s="103"/>
      <c r="D10" s="103"/>
      <c r="E10" s="62"/>
      <c r="F10" s="20"/>
      <c r="G10" s="103">
        <f t="shared" si="0"/>
        <v>0</v>
      </c>
      <c r="H10" s="103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6"/>
      <c r="P10" s="26"/>
      <c r="Q10" s="26"/>
      <c r="R10" s="26"/>
      <c r="S10" s="63"/>
      <c r="AA10" s="58">
        <f>H1</f>
        <v>10</v>
      </c>
      <c r="AB10" s="58" t="str">
        <f>E1</f>
        <v>JVT-TCZ-009-N</v>
      </c>
      <c r="AC10" s="64" t="s">
        <v>90</v>
      </c>
      <c r="AD10" s="58" t="str">
        <f t="shared" si="2"/>
        <v>COSCO T/S</v>
      </c>
      <c r="AE10" s="58">
        <f t="shared" si="3"/>
        <v>0</v>
      </c>
      <c r="AF10" s="65">
        <f t="shared" si="4"/>
        <v>0</v>
      </c>
    </row>
    <row r="11" spans="1:32" s="16" customFormat="1" ht="12.75" hidden="1" customHeight="1">
      <c r="A11" s="24" t="s">
        <v>22</v>
      </c>
      <c r="B11" s="28"/>
      <c r="C11" s="29">
        <v>1100</v>
      </c>
      <c r="D11" s="29">
        <v>15400</v>
      </c>
      <c r="E11" s="68">
        <f>SUM(E5:E10)</f>
        <v>745</v>
      </c>
      <c r="F11" s="30">
        <f>SUM(F5:F10)</f>
        <v>11480</v>
      </c>
      <c r="G11" s="29">
        <f t="shared" si="0"/>
        <v>-355</v>
      </c>
      <c r="H11" s="29">
        <f t="shared" si="0"/>
        <v>-3920</v>
      </c>
      <c r="I11" s="31">
        <f t="shared" ref="I11:R11" si="5">SUM(I5:I10)</f>
        <v>0</v>
      </c>
      <c r="J11" s="31">
        <f t="shared" si="5"/>
        <v>0</v>
      </c>
      <c r="K11" s="31">
        <f t="shared" si="5"/>
        <v>0</v>
      </c>
      <c r="L11" s="31">
        <f t="shared" si="5"/>
        <v>0</v>
      </c>
      <c r="M11" s="31">
        <f t="shared" si="5"/>
        <v>0</v>
      </c>
      <c r="N11" s="31">
        <f t="shared" si="5"/>
        <v>0</v>
      </c>
      <c r="O11" s="20">
        <f t="shared" si="5"/>
        <v>0</v>
      </c>
      <c r="P11" s="31">
        <f t="shared" si="5"/>
        <v>0</v>
      </c>
      <c r="Q11" s="31">
        <f t="shared" si="5"/>
        <v>0</v>
      </c>
      <c r="R11" s="31">
        <f t="shared" si="5"/>
        <v>0</v>
      </c>
      <c r="S11" s="63"/>
      <c r="AA11" s="58"/>
      <c r="AB11" s="58"/>
      <c r="AC11" s="64"/>
      <c r="AD11" s="58"/>
      <c r="AE11" s="58"/>
      <c r="AF11" s="58"/>
    </row>
    <row r="12" spans="1:32" s="16" customFormat="1" ht="12.75" hidden="1" customHeight="1">
      <c r="A12" s="69">
        <f>D11/C11</f>
        <v>14</v>
      </c>
      <c r="C12" s="70"/>
      <c r="E12" s="258">
        <f>E11/C11</f>
        <v>0.67727272727272725</v>
      </c>
      <c r="F12" s="258">
        <f>F11/D11</f>
        <v>0.74545454545454548</v>
      </c>
      <c r="I12" s="71" t="s">
        <v>89</v>
      </c>
      <c r="J12" s="72">
        <f>E11/C11</f>
        <v>0.67727272727272725</v>
      </c>
      <c r="K12" s="71"/>
      <c r="L12" s="71">
        <f>C11*0.9</f>
        <v>990</v>
      </c>
      <c r="M12" s="71"/>
      <c r="N12" s="71"/>
      <c r="O12" s="88" t="s">
        <v>173</v>
      </c>
      <c r="P12" s="71"/>
      <c r="Q12" s="73"/>
      <c r="R12" s="16" t="s">
        <v>174</v>
      </c>
      <c r="AA12" s="58"/>
      <c r="AB12" s="58"/>
      <c r="AC12" s="64"/>
      <c r="AD12" s="58"/>
      <c r="AE12" s="58"/>
      <c r="AF12" s="58"/>
    </row>
    <row r="13" spans="1:32" hidden="1"/>
    <row r="14" spans="1:32" hidden="1"/>
    <row r="15" spans="1:32" s="12" customFormat="1" ht="12.75" hidden="1" customHeight="1">
      <c r="A15" s="75" t="s">
        <v>90</v>
      </c>
      <c r="B15" s="76" t="s">
        <v>332</v>
      </c>
      <c r="C15" s="77"/>
      <c r="D15" s="49"/>
      <c r="E15" s="76" t="s">
        <v>334</v>
      </c>
      <c r="F15" s="49"/>
      <c r="G15" s="75" t="s">
        <v>0</v>
      </c>
      <c r="H15" s="50">
        <v>11</v>
      </c>
      <c r="I15" s="49"/>
      <c r="J15" s="49" t="s">
        <v>74</v>
      </c>
      <c r="K15" s="49"/>
      <c r="L15" s="49"/>
      <c r="M15" s="78"/>
      <c r="N15" s="78"/>
      <c r="O15" s="78"/>
      <c r="P15" s="78"/>
      <c r="Q15" s="78"/>
      <c r="R15" s="78"/>
      <c r="S15" s="78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32" s="16" customFormat="1" ht="12.75" hidden="1" customHeight="1">
      <c r="A16" s="659" t="s">
        <v>6</v>
      </c>
      <c r="B16" s="655" t="s">
        <v>7</v>
      </c>
      <c r="C16" s="651" t="s">
        <v>1</v>
      </c>
      <c r="D16" s="652"/>
      <c r="E16" s="651" t="s">
        <v>2</v>
      </c>
      <c r="F16" s="652"/>
      <c r="G16" s="646" t="s">
        <v>3</v>
      </c>
      <c r="H16" s="646"/>
      <c r="I16" s="648" t="s">
        <v>4</v>
      </c>
      <c r="J16" s="649"/>
      <c r="K16" s="649"/>
      <c r="L16" s="649"/>
      <c r="M16" s="649"/>
      <c r="N16" s="650"/>
      <c r="O16" s="651"/>
      <c r="P16" s="652"/>
      <c r="Q16" s="646"/>
      <c r="R16" s="646"/>
      <c r="S16" s="655" t="s">
        <v>5</v>
      </c>
      <c r="T16" s="658"/>
      <c r="U16" s="260"/>
      <c r="V16" s="260"/>
      <c r="W16" s="260"/>
      <c r="X16" s="260"/>
      <c r="Y16" s="260"/>
      <c r="Z16" s="188"/>
      <c r="AA16" s="58"/>
      <c r="AB16" s="58"/>
      <c r="AC16" s="58"/>
      <c r="AD16" s="58"/>
      <c r="AE16" s="58"/>
      <c r="AF16" s="58"/>
    </row>
    <row r="17" spans="1:32" s="16" customFormat="1" ht="12.75" hidden="1" customHeight="1">
      <c r="A17" s="660"/>
      <c r="B17" s="656"/>
      <c r="C17" s="653"/>
      <c r="D17" s="654"/>
      <c r="E17" s="653"/>
      <c r="F17" s="654"/>
      <c r="G17" s="646"/>
      <c r="H17" s="646"/>
      <c r="I17" s="189" t="s">
        <v>8</v>
      </c>
      <c r="J17" s="190" t="s">
        <v>9</v>
      </c>
      <c r="K17" s="189" t="s">
        <v>10</v>
      </c>
      <c r="L17" s="190" t="s">
        <v>11</v>
      </c>
      <c r="M17" s="648" t="s">
        <v>12</v>
      </c>
      <c r="N17" s="650"/>
      <c r="O17" s="653"/>
      <c r="P17" s="654"/>
      <c r="Q17" s="646"/>
      <c r="R17" s="646"/>
      <c r="S17" s="656"/>
      <c r="T17" s="658"/>
      <c r="U17" s="260"/>
      <c r="V17" s="260"/>
      <c r="W17" s="260"/>
      <c r="X17" s="260"/>
      <c r="Y17" s="260"/>
      <c r="Z17" s="188"/>
      <c r="AA17" s="58"/>
      <c r="AB17" s="58"/>
      <c r="AC17" s="58"/>
      <c r="AD17" s="58"/>
      <c r="AE17" s="58"/>
      <c r="AF17" s="58"/>
    </row>
    <row r="18" spans="1:32" s="16" customFormat="1" ht="12.75" hidden="1" customHeight="1">
      <c r="A18" s="661"/>
      <c r="B18" s="657"/>
      <c r="C18" s="179" t="s">
        <v>13</v>
      </c>
      <c r="D18" s="179" t="s">
        <v>14</v>
      </c>
      <c r="E18" s="190" t="s">
        <v>13</v>
      </c>
      <c r="F18" s="179" t="s">
        <v>14</v>
      </c>
      <c r="G18" s="179" t="s">
        <v>13</v>
      </c>
      <c r="H18" s="179" t="s">
        <v>14</v>
      </c>
      <c r="I18" s="190" t="s">
        <v>13</v>
      </c>
      <c r="J18" s="179" t="s">
        <v>14</v>
      </c>
      <c r="K18" s="190" t="s">
        <v>13</v>
      </c>
      <c r="L18" s="179" t="s">
        <v>14</v>
      </c>
      <c r="M18" s="179"/>
      <c r="N18" s="179"/>
      <c r="O18" s="190" t="s">
        <v>13</v>
      </c>
      <c r="P18" s="179" t="s">
        <v>14</v>
      </c>
      <c r="Q18" s="179" t="s">
        <v>13</v>
      </c>
      <c r="R18" s="179" t="s">
        <v>14</v>
      </c>
      <c r="S18" s="657"/>
      <c r="T18" s="188"/>
      <c r="U18" s="260"/>
      <c r="V18" s="260"/>
      <c r="W18" s="260"/>
      <c r="X18" s="260"/>
      <c r="Y18" s="260"/>
      <c r="Z18" s="188"/>
      <c r="AA18" s="58" t="s">
        <v>15</v>
      </c>
      <c r="AB18" s="58" t="s">
        <v>16</v>
      </c>
      <c r="AC18" s="58" t="s">
        <v>17</v>
      </c>
      <c r="AD18" s="58" t="s">
        <v>18</v>
      </c>
      <c r="AE18" s="58" t="s">
        <v>19</v>
      </c>
      <c r="AF18" s="58" t="s">
        <v>20</v>
      </c>
    </row>
    <row r="19" spans="1:32" s="16" customFormat="1" ht="12.75" hidden="1" customHeight="1">
      <c r="A19" s="24" t="s">
        <v>200</v>
      </c>
      <c r="B19" s="180">
        <f>B5+7</f>
        <v>43167</v>
      </c>
      <c r="C19" s="179"/>
      <c r="D19" s="179"/>
      <c r="E19" s="62"/>
      <c r="F19" s="20"/>
      <c r="G19" s="179">
        <f t="shared" ref="G19:G25" si="6">E19-C19</f>
        <v>0</v>
      </c>
      <c r="H19" s="179">
        <f t="shared" ref="H19:H25" si="7">F19-D19</f>
        <v>0</v>
      </c>
      <c r="I19" s="25"/>
      <c r="J19" s="25"/>
      <c r="K19" s="26"/>
      <c r="L19" s="26"/>
      <c r="M19" s="20">
        <f t="shared" ref="M19:M24" si="8">I19+K19</f>
        <v>0</v>
      </c>
      <c r="N19" s="20">
        <f t="shared" ref="N19:N24" si="9">J19+L19</f>
        <v>0</v>
      </c>
      <c r="O19" s="25"/>
      <c r="P19" s="25"/>
      <c r="Q19" s="26"/>
      <c r="R19" s="26"/>
      <c r="S19" s="63"/>
      <c r="AA19" s="58">
        <f>H15</f>
        <v>11</v>
      </c>
      <c r="AB19" s="58" t="str">
        <f>E15</f>
        <v>JVT-TCU-012-N</v>
      </c>
      <c r="AC19" s="64" t="s">
        <v>90</v>
      </c>
      <c r="AD19" s="58" t="str">
        <f t="shared" ref="AD19:AD24" si="10">A19</f>
        <v>LCH</v>
      </c>
      <c r="AE19" s="58">
        <f t="shared" ref="AE19:AE24" si="11">C19</f>
        <v>0</v>
      </c>
      <c r="AF19" s="65">
        <f t="shared" ref="AF19:AF24" si="12">E19</f>
        <v>0</v>
      </c>
    </row>
    <row r="20" spans="1:32" s="16" customFormat="1" ht="12.75" hidden="1" customHeight="1">
      <c r="A20" s="24" t="s">
        <v>201</v>
      </c>
      <c r="B20" s="180">
        <f>B6+7</f>
        <v>43168</v>
      </c>
      <c r="C20" s="179">
        <v>720</v>
      </c>
      <c r="D20" s="179">
        <v>10000</v>
      </c>
      <c r="E20" s="62">
        <v>926</v>
      </c>
      <c r="F20" s="20">
        <v>15695</v>
      </c>
      <c r="G20" s="67">
        <f t="shared" si="6"/>
        <v>206</v>
      </c>
      <c r="H20" s="179">
        <f t="shared" si="7"/>
        <v>5695</v>
      </c>
      <c r="I20" s="26"/>
      <c r="J20" s="26"/>
      <c r="K20" s="26"/>
      <c r="L20" s="26"/>
      <c r="M20" s="20">
        <f t="shared" si="8"/>
        <v>0</v>
      </c>
      <c r="N20" s="20">
        <f t="shared" si="9"/>
        <v>0</v>
      </c>
      <c r="O20" s="26"/>
      <c r="P20" s="26"/>
      <c r="Q20" s="26"/>
      <c r="R20" s="26"/>
      <c r="S20" s="63"/>
      <c r="AA20" s="58">
        <f>H15</f>
        <v>11</v>
      </c>
      <c r="AB20" s="58" t="str">
        <f>E15</f>
        <v>JVT-TCU-012-N</v>
      </c>
      <c r="AC20" s="64" t="s">
        <v>90</v>
      </c>
      <c r="AD20" s="58" t="str">
        <f t="shared" si="10"/>
        <v>PAT</v>
      </c>
      <c r="AE20" s="58">
        <f t="shared" si="11"/>
        <v>720</v>
      </c>
      <c r="AF20" s="65">
        <f t="shared" si="12"/>
        <v>926</v>
      </c>
    </row>
    <row r="21" spans="1:32" s="16" customFormat="1" ht="12.75" hidden="1" customHeight="1">
      <c r="A21" s="24" t="s">
        <v>365</v>
      </c>
      <c r="B21" s="180">
        <f>B7+7</f>
        <v>43174</v>
      </c>
      <c r="C21" s="179">
        <v>380</v>
      </c>
      <c r="D21" s="179">
        <v>5400</v>
      </c>
      <c r="E21" s="62">
        <v>78</v>
      </c>
      <c r="F21" s="20">
        <v>1144</v>
      </c>
      <c r="G21" s="179">
        <f t="shared" si="6"/>
        <v>-302</v>
      </c>
      <c r="H21" s="179">
        <f t="shared" si="7"/>
        <v>-4256</v>
      </c>
      <c r="I21" s="25"/>
      <c r="J21" s="25"/>
      <c r="K21" s="20"/>
      <c r="L21" s="20"/>
      <c r="M21" s="20">
        <f t="shared" si="8"/>
        <v>0</v>
      </c>
      <c r="N21" s="20">
        <f t="shared" si="9"/>
        <v>0</v>
      </c>
      <c r="O21" s="25"/>
      <c r="P21" s="25"/>
      <c r="Q21" s="20"/>
      <c r="R21" s="20"/>
      <c r="S21" s="63"/>
      <c r="AA21" s="58">
        <f>H15</f>
        <v>11</v>
      </c>
      <c r="AB21" s="58" t="str">
        <f>E15</f>
        <v>JVT-TCU-012-N</v>
      </c>
      <c r="AC21" s="64" t="s">
        <v>90</v>
      </c>
      <c r="AD21" s="58" t="str">
        <f t="shared" si="10"/>
        <v>HUA</v>
      </c>
      <c r="AE21" s="58">
        <f t="shared" si="11"/>
        <v>380</v>
      </c>
      <c r="AF21" s="65">
        <f t="shared" si="12"/>
        <v>78</v>
      </c>
    </row>
    <row r="22" spans="1:32" s="16" customFormat="1" ht="12.75" hidden="1" customHeight="1">
      <c r="A22" s="24"/>
      <c r="B22" s="180"/>
      <c r="C22" s="179"/>
      <c r="D22" s="179"/>
      <c r="E22" s="62"/>
      <c r="F22" s="20"/>
      <c r="G22" s="179">
        <f t="shared" si="6"/>
        <v>0</v>
      </c>
      <c r="H22" s="179">
        <f t="shared" si="7"/>
        <v>0</v>
      </c>
      <c r="I22" s="20"/>
      <c r="J22" s="20"/>
      <c r="K22" s="20"/>
      <c r="L22" s="20"/>
      <c r="M22" s="20">
        <f t="shared" si="8"/>
        <v>0</v>
      </c>
      <c r="N22" s="20">
        <f t="shared" si="9"/>
        <v>0</v>
      </c>
      <c r="O22" s="67"/>
      <c r="P22" s="67"/>
      <c r="Q22" s="20"/>
      <c r="R22" s="20"/>
      <c r="S22" s="63"/>
      <c r="AA22" s="58">
        <f>H15</f>
        <v>11</v>
      </c>
      <c r="AB22" s="58" t="str">
        <f>E15</f>
        <v>JVT-TCU-012-N</v>
      </c>
      <c r="AC22" s="64" t="s">
        <v>90</v>
      </c>
      <c r="AD22" s="58">
        <f t="shared" si="10"/>
        <v>0</v>
      </c>
      <c r="AE22" s="58">
        <f t="shared" si="11"/>
        <v>0</v>
      </c>
      <c r="AF22" s="65">
        <f t="shared" si="12"/>
        <v>0</v>
      </c>
    </row>
    <row r="23" spans="1:32" s="16" customFormat="1" ht="12.75" hidden="1" customHeight="1">
      <c r="A23" s="24"/>
      <c r="B23" s="180"/>
      <c r="C23" s="179"/>
      <c r="D23" s="179"/>
      <c r="E23" s="62"/>
      <c r="F23" s="20"/>
      <c r="G23" s="179">
        <f t="shared" si="6"/>
        <v>0</v>
      </c>
      <c r="H23" s="179">
        <f t="shared" si="7"/>
        <v>0</v>
      </c>
      <c r="I23" s="20"/>
      <c r="J23" s="20"/>
      <c r="K23" s="20"/>
      <c r="L23" s="20"/>
      <c r="M23" s="20">
        <f t="shared" si="8"/>
        <v>0</v>
      </c>
      <c r="N23" s="20">
        <f t="shared" si="9"/>
        <v>0</v>
      </c>
      <c r="O23" s="20"/>
      <c r="P23" s="20"/>
      <c r="Q23" s="20"/>
      <c r="R23" s="20"/>
      <c r="S23" s="63"/>
      <c r="AA23" s="58">
        <f>H15</f>
        <v>11</v>
      </c>
      <c r="AB23" s="58" t="str">
        <f>E15</f>
        <v>JVT-TCU-012-N</v>
      </c>
      <c r="AC23" s="64" t="s">
        <v>90</v>
      </c>
      <c r="AD23" s="58">
        <f t="shared" si="10"/>
        <v>0</v>
      </c>
      <c r="AE23" s="58">
        <f t="shared" si="11"/>
        <v>0</v>
      </c>
      <c r="AF23" s="65">
        <f t="shared" si="12"/>
        <v>0</v>
      </c>
    </row>
    <row r="24" spans="1:32" s="16" customFormat="1" ht="12.75" hidden="1" customHeight="1">
      <c r="A24" s="24" t="s">
        <v>21</v>
      </c>
      <c r="B24" s="180"/>
      <c r="C24" s="179"/>
      <c r="D24" s="179"/>
      <c r="E24" s="62"/>
      <c r="F24" s="20"/>
      <c r="G24" s="179">
        <f t="shared" si="6"/>
        <v>0</v>
      </c>
      <c r="H24" s="179">
        <f t="shared" si="7"/>
        <v>0</v>
      </c>
      <c r="I24" s="20"/>
      <c r="J24" s="20"/>
      <c r="K24" s="20"/>
      <c r="L24" s="20"/>
      <c r="M24" s="20">
        <f t="shared" si="8"/>
        <v>0</v>
      </c>
      <c r="N24" s="20">
        <f t="shared" si="9"/>
        <v>0</v>
      </c>
      <c r="O24" s="26"/>
      <c r="P24" s="26"/>
      <c r="Q24" s="26"/>
      <c r="R24" s="26"/>
      <c r="S24" s="63"/>
      <c r="AA24" s="58">
        <f>H15</f>
        <v>11</v>
      </c>
      <c r="AB24" s="58" t="str">
        <f>E15</f>
        <v>JVT-TCU-012-N</v>
      </c>
      <c r="AC24" s="64" t="s">
        <v>90</v>
      </c>
      <c r="AD24" s="58" t="str">
        <f t="shared" si="10"/>
        <v>COSCO T/S</v>
      </c>
      <c r="AE24" s="58">
        <f t="shared" si="11"/>
        <v>0</v>
      </c>
      <c r="AF24" s="65">
        <f t="shared" si="12"/>
        <v>0</v>
      </c>
    </row>
    <row r="25" spans="1:32" s="16" customFormat="1" ht="12.75" hidden="1" customHeight="1">
      <c r="A25" s="24" t="s">
        <v>22</v>
      </c>
      <c r="B25" s="28"/>
      <c r="C25" s="29">
        <v>1100</v>
      </c>
      <c r="D25" s="29">
        <v>15400</v>
      </c>
      <c r="E25" s="68">
        <f>SUM(E19:E24)</f>
        <v>1004</v>
      </c>
      <c r="F25" s="30">
        <f>SUM(F19:F24)</f>
        <v>16839</v>
      </c>
      <c r="G25" s="29">
        <f t="shared" si="6"/>
        <v>-96</v>
      </c>
      <c r="H25" s="29">
        <f t="shared" si="7"/>
        <v>1439</v>
      </c>
      <c r="I25" s="31">
        <f t="shared" ref="I25:R25" si="13">SUM(I19:I24)</f>
        <v>0</v>
      </c>
      <c r="J25" s="31">
        <f t="shared" si="13"/>
        <v>0</v>
      </c>
      <c r="K25" s="31">
        <f t="shared" si="13"/>
        <v>0</v>
      </c>
      <c r="L25" s="31">
        <f t="shared" si="13"/>
        <v>0</v>
      </c>
      <c r="M25" s="31">
        <f t="shared" si="13"/>
        <v>0</v>
      </c>
      <c r="N25" s="31">
        <f t="shared" si="13"/>
        <v>0</v>
      </c>
      <c r="O25" s="20">
        <f t="shared" si="13"/>
        <v>0</v>
      </c>
      <c r="P25" s="31">
        <f t="shared" si="13"/>
        <v>0</v>
      </c>
      <c r="Q25" s="31">
        <f t="shared" si="13"/>
        <v>0</v>
      </c>
      <c r="R25" s="31">
        <f t="shared" si="13"/>
        <v>0</v>
      </c>
      <c r="S25" s="63"/>
      <c r="AA25" s="58"/>
      <c r="AB25" s="58"/>
      <c r="AC25" s="64"/>
      <c r="AD25" s="58"/>
      <c r="AE25" s="58"/>
      <c r="AF25" s="58"/>
    </row>
    <row r="26" spans="1:32" s="16" customFormat="1" ht="12.75" hidden="1" customHeight="1">
      <c r="A26" s="69">
        <f>D25/C25</f>
        <v>14</v>
      </c>
      <c r="C26" s="70"/>
      <c r="E26" s="258">
        <f>E25/C25</f>
        <v>0.91272727272727272</v>
      </c>
      <c r="F26" s="258">
        <f>F25/D25</f>
        <v>1.0934415584415584</v>
      </c>
      <c r="I26" s="71" t="s">
        <v>89</v>
      </c>
      <c r="J26" s="72">
        <f>E25/C25</f>
        <v>0.91272727272727272</v>
      </c>
      <c r="K26" s="71"/>
      <c r="L26" s="71">
        <f>C25*0.9</f>
        <v>990</v>
      </c>
      <c r="M26" s="71"/>
      <c r="N26" s="71"/>
      <c r="O26" s="88" t="s">
        <v>173</v>
      </c>
      <c r="P26" s="71"/>
      <c r="Q26" s="73"/>
      <c r="R26" s="16" t="s">
        <v>174</v>
      </c>
      <c r="AA26" s="58"/>
      <c r="AB26" s="58"/>
      <c r="AC26" s="64"/>
      <c r="AD26" s="58"/>
      <c r="AE26" s="58"/>
      <c r="AF26" s="58"/>
    </row>
    <row r="27" spans="1:32" hidden="1"/>
    <row r="28" spans="1:32" hidden="1"/>
    <row r="29" spans="1:32" s="12" customFormat="1" ht="12.75" hidden="1" customHeight="1">
      <c r="A29" s="75" t="s">
        <v>90</v>
      </c>
      <c r="B29" s="76" t="s">
        <v>333</v>
      </c>
      <c r="C29" s="77"/>
      <c r="D29" s="49"/>
      <c r="E29" s="76" t="s">
        <v>335</v>
      </c>
      <c r="F29" s="49"/>
      <c r="G29" s="75" t="s">
        <v>0</v>
      </c>
      <c r="H29" s="50">
        <v>12</v>
      </c>
      <c r="I29" s="49"/>
      <c r="J29" s="49" t="s">
        <v>74</v>
      </c>
      <c r="K29" s="340">
        <v>1</v>
      </c>
      <c r="L29" s="49"/>
      <c r="M29" s="78"/>
      <c r="N29" s="78"/>
      <c r="O29" s="78"/>
      <c r="P29" s="78"/>
      <c r="Q29" s="78"/>
      <c r="R29" s="78"/>
      <c r="S29" s="78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32" s="16" customFormat="1" ht="12.75" hidden="1" customHeight="1">
      <c r="A30" s="659" t="s">
        <v>6</v>
      </c>
      <c r="B30" s="655" t="s">
        <v>7</v>
      </c>
      <c r="C30" s="651" t="s">
        <v>1</v>
      </c>
      <c r="D30" s="652"/>
      <c r="E30" s="651" t="s">
        <v>2</v>
      </c>
      <c r="F30" s="652"/>
      <c r="G30" s="646" t="s">
        <v>3</v>
      </c>
      <c r="H30" s="646"/>
      <c r="I30" s="648" t="s">
        <v>4</v>
      </c>
      <c r="J30" s="649"/>
      <c r="K30" s="649"/>
      <c r="L30" s="649"/>
      <c r="M30" s="649"/>
      <c r="N30" s="650"/>
      <c r="O30" s="651"/>
      <c r="P30" s="652"/>
      <c r="Q30" s="646"/>
      <c r="R30" s="646"/>
      <c r="S30" s="655" t="s">
        <v>5</v>
      </c>
      <c r="T30" s="658"/>
      <c r="U30" s="260"/>
      <c r="V30" s="260"/>
      <c r="W30" s="260"/>
      <c r="X30" s="260"/>
      <c r="Y30" s="260"/>
      <c r="Z30" s="188"/>
      <c r="AA30" s="58"/>
      <c r="AB30" s="58"/>
      <c r="AC30" s="58"/>
      <c r="AD30" s="58"/>
      <c r="AE30" s="58"/>
      <c r="AF30" s="58"/>
    </row>
    <row r="31" spans="1:32" s="16" customFormat="1" ht="12.75" hidden="1" customHeight="1">
      <c r="A31" s="660"/>
      <c r="B31" s="656"/>
      <c r="C31" s="653"/>
      <c r="D31" s="654"/>
      <c r="E31" s="653"/>
      <c r="F31" s="654"/>
      <c r="G31" s="646"/>
      <c r="H31" s="646"/>
      <c r="I31" s="189" t="s">
        <v>8</v>
      </c>
      <c r="J31" s="190" t="s">
        <v>9</v>
      </c>
      <c r="K31" s="189" t="s">
        <v>10</v>
      </c>
      <c r="L31" s="190" t="s">
        <v>11</v>
      </c>
      <c r="M31" s="648" t="s">
        <v>12</v>
      </c>
      <c r="N31" s="650"/>
      <c r="O31" s="653"/>
      <c r="P31" s="654"/>
      <c r="Q31" s="646"/>
      <c r="R31" s="646"/>
      <c r="S31" s="656"/>
      <c r="T31" s="658"/>
      <c r="U31" s="260"/>
      <c r="V31" s="260"/>
      <c r="W31" s="260"/>
      <c r="X31" s="260"/>
      <c r="Y31" s="260"/>
      <c r="Z31" s="188"/>
      <c r="AA31" s="58"/>
      <c r="AB31" s="58"/>
      <c r="AC31" s="58"/>
      <c r="AD31" s="58"/>
      <c r="AE31" s="58"/>
      <c r="AF31" s="58"/>
    </row>
    <row r="32" spans="1:32" s="16" customFormat="1" ht="12.75" hidden="1" customHeight="1">
      <c r="A32" s="661"/>
      <c r="B32" s="657"/>
      <c r="C32" s="179" t="s">
        <v>13</v>
      </c>
      <c r="D32" s="179" t="s">
        <v>14</v>
      </c>
      <c r="E32" s="190" t="s">
        <v>13</v>
      </c>
      <c r="F32" s="179" t="s">
        <v>14</v>
      </c>
      <c r="G32" s="179" t="s">
        <v>13</v>
      </c>
      <c r="H32" s="179" t="s">
        <v>14</v>
      </c>
      <c r="I32" s="190" t="s">
        <v>13</v>
      </c>
      <c r="J32" s="179" t="s">
        <v>14</v>
      </c>
      <c r="K32" s="190" t="s">
        <v>13</v>
      </c>
      <c r="L32" s="179" t="s">
        <v>14</v>
      </c>
      <c r="M32" s="179"/>
      <c r="N32" s="179"/>
      <c r="O32" s="190" t="s">
        <v>13</v>
      </c>
      <c r="P32" s="179" t="s">
        <v>14</v>
      </c>
      <c r="Q32" s="179" t="s">
        <v>13</v>
      </c>
      <c r="R32" s="179" t="s">
        <v>14</v>
      </c>
      <c r="S32" s="657"/>
      <c r="T32" s="188"/>
      <c r="U32" s="260"/>
      <c r="V32" s="260"/>
      <c r="W32" s="260"/>
      <c r="X32" s="260"/>
      <c r="Y32" s="260"/>
      <c r="Z32" s="188"/>
      <c r="AA32" s="58" t="s">
        <v>15</v>
      </c>
      <c r="AB32" s="58" t="s">
        <v>16</v>
      </c>
      <c r="AC32" s="58" t="s">
        <v>17</v>
      </c>
      <c r="AD32" s="58" t="s">
        <v>18</v>
      </c>
      <c r="AE32" s="58" t="s">
        <v>19</v>
      </c>
      <c r="AF32" s="58" t="s">
        <v>20</v>
      </c>
    </row>
    <row r="33" spans="1:32" s="16" customFormat="1" ht="12.75" hidden="1" customHeight="1">
      <c r="A33" s="24" t="s">
        <v>200</v>
      </c>
      <c r="B33" s="180">
        <f>B19+7</f>
        <v>43174</v>
      </c>
      <c r="C33" s="179"/>
      <c r="D33" s="179"/>
      <c r="E33" s="62"/>
      <c r="F33" s="20"/>
      <c r="G33" s="179">
        <f t="shared" ref="G33:G39" si="14">E33-C33</f>
        <v>0</v>
      </c>
      <c r="H33" s="179">
        <f t="shared" ref="H33:H39" si="15">F33-D33</f>
        <v>0</v>
      </c>
      <c r="I33" s="25"/>
      <c r="J33" s="25"/>
      <c r="K33" s="26"/>
      <c r="L33" s="26"/>
      <c r="M33" s="20">
        <f t="shared" ref="M33:M38" si="16">I33+K33</f>
        <v>0</v>
      </c>
      <c r="N33" s="20">
        <f t="shared" ref="N33:N38" si="17">J33+L33</f>
        <v>0</v>
      </c>
      <c r="O33" s="25"/>
      <c r="P33" s="25"/>
      <c r="Q33" s="26"/>
      <c r="R33" s="26"/>
      <c r="S33" s="63"/>
      <c r="AA33" s="58">
        <f>H29</f>
        <v>12</v>
      </c>
      <c r="AB33" s="58" t="str">
        <f>E29</f>
        <v>JVT-NU3-015-N</v>
      </c>
      <c r="AC33" s="64" t="s">
        <v>90</v>
      </c>
      <c r="AD33" s="58" t="str">
        <f t="shared" ref="AD33:AD38" si="18">A33</f>
        <v>LCH</v>
      </c>
      <c r="AE33" s="58">
        <f t="shared" ref="AE33:AE38" si="19">C33</f>
        <v>0</v>
      </c>
      <c r="AF33" s="65">
        <f t="shared" ref="AF33:AF38" si="20">E33</f>
        <v>0</v>
      </c>
    </row>
    <row r="34" spans="1:32" s="16" customFormat="1" ht="12.75" hidden="1" customHeight="1">
      <c r="A34" s="24" t="s">
        <v>201</v>
      </c>
      <c r="B34" s="180">
        <f>B20+7</f>
        <v>43175</v>
      </c>
      <c r="C34" s="179">
        <v>720</v>
      </c>
      <c r="D34" s="179">
        <v>10000</v>
      </c>
      <c r="E34" s="62">
        <v>446</v>
      </c>
      <c r="F34" s="20">
        <v>8065</v>
      </c>
      <c r="G34" s="67">
        <f t="shared" si="14"/>
        <v>-274</v>
      </c>
      <c r="H34" s="179">
        <f t="shared" si="15"/>
        <v>-1935</v>
      </c>
      <c r="I34" s="26"/>
      <c r="J34" s="26"/>
      <c r="K34" s="26"/>
      <c r="L34" s="26"/>
      <c r="M34" s="20">
        <f t="shared" si="16"/>
        <v>0</v>
      </c>
      <c r="N34" s="20">
        <f t="shared" si="17"/>
        <v>0</v>
      </c>
      <c r="O34" s="26"/>
      <c r="P34" s="26"/>
      <c r="Q34" s="26"/>
      <c r="R34" s="26"/>
      <c r="S34" s="63"/>
      <c r="AA34" s="58">
        <f>H29</f>
        <v>12</v>
      </c>
      <c r="AB34" s="58" t="str">
        <f>E29</f>
        <v>JVT-NU3-015-N</v>
      </c>
      <c r="AC34" s="64" t="s">
        <v>90</v>
      </c>
      <c r="AD34" s="58" t="str">
        <f t="shared" si="18"/>
        <v>PAT</v>
      </c>
      <c r="AE34" s="58">
        <f t="shared" si="19"/>
        <v>720</v>
      </c>
      <c r="AF34" s="65">
        <f t="shared" si="20"/>
        <v>446</v>
      </c>
    </row>
    <row r="35" spans="1:32" s="16" customFormat="1" ht="12.75" hidden="1" customHeight="1">
      <c r="A35" s="24" t="s">
        <v>365</v>
      </c>
      <c r="B35" s="180">
        <f>B21+7</f>
        <v>43181</v>
      </c>
      <c r="C35" s="179">
        <v>380</v>
      </c>
      <c r="D35" s="179">
        <v>5400</v>
      </c>
      <c r="E35" s="62">
        <v>697</v>
      </c>
      <c r="F35" s="20">
        <v>10286</v>
      </c>
      <c r="G35" s="179">
        <f t="shared" si="14"/>
        <v>317</v>
      </c>
      <c r="H35" s="179">
        <f t="shared" si="15"/>
        <v>4886</v>
      </c>
      <c r="I35" s="25"/>
      <c r="J35" s="25"/>
      <c r="K35" s="20"/>
      <c r="L35" s="20"/>
      <c r="M35" s="20">
        <f t="shared" si="16"/>
        <v>0</v>
      </c>
      <c r="N35" s="20">
        <f t="shared" si="17"/>
        <v>0</v>
      </c>
      <c r="O35" s="25"/>
      <c r="P35" s="25"/>
      <c r="Q35" s="20"/>
      <c r="R35" s="20"/>
      <c r="S35" s="63"/>
      <c r="AA35" s="58">
        <f>H29</f>
        <v>12</v>
      </c>
      <c r="AB35" s="58" t="str">
        <f>E29</f>
        <v>JVT-NU3-015-N</v>
      </c>
      <c r="AC35" s="64" t="s">
        <v>90</v>
      </c>
      <c r="AD35" s="58" t="str">
        <f t="shared" si="18"/>
        <v>HUA</v>
      </c>
      <c r="AE35" s="58">
        <f t="shared" si="19"/>
        <v>380</v>
      </c>
      <c r="AF35" s="65">
        <f t="shared" si="20"/>
        <v>697</v>
      </c>
    </row>
    <row r="36" spans="1:32" s="16" customFormat="1" ht="12.75" hidden="1" customHeight="1">
      <c r="A36" s="24"/>
      <c r="B36" s="180"/>
      <c r="C36" s="179"/>
      <c r="D36" s="179"/>
      <c r="E36" s="62"/>
      <c r="F36" s="20"/>
      <c r="G36" s="179">
        <f t="shared" si="14"/>
        <v>0</v>
      </c>
      <c r="H36" s="179">
        <f t="shared" si="15"/>
        <v>0</v>
      </c>
      <c r="I36" s="20"/>
      <c r="J36" s="20"/>
      <c r="K36" s="20"/>
      <c r="L36" s="20"/>
      <c r="M36" s="20">
        <f t="shared" si="16"/>
        <v>0</v>
      </c>
      <c r="N36" s="20">
        <f t="shared" si="17"/>
        <v>0</v>
      </c>
      <c r="O36" s="67"/>
      <c r="P36" s="67"/>
      <c r="Q36" s="20"/>
      <c r="R36" s="20"/>
      <c r="S36" s="63"/>
      <c r="AA36" s="58">
        <f>H29</f>
        <v>12</v>
      </c>
      <c r="AB36" s="58" t="str">
        <f>E29</f>
        <v>JVT-NU3-015-N</v>
      </c>
      <c r="AC36" s="64" t="s">
        <v>90</v>
      </c>
      <c r="AD36" s="58">
        <f t="shared" si="18"/>
        <v>0</v>
      </c>
      <c r="AE36" s="58">
        <f t="shared" si="19"/>
        <v>0</v>
      </c>
      <c r="AF36" s="65">
        <f t="shared" si="20"/>
        <v>0</v>
      </c>
    </row>
    <row r="37" spans="1:32" s="16" customFormat="1" ht="12.75" hidden="1" customHeight="1">
      <c r="A37" s="24"/>
      <c r="B37" s="180"/>
      <c r="C37" s="179"/>
      <c r="D37" s="179"/>
      <c r="E37" s="62"/>
      <c r="F37" s="20"/>
      <c r="G37" s="179">
        <f t="shared" si="14"/>
        <v>0</v>
      </c>
      <c r="H37" s="179">
        <f t="shared" si="15"/>
        <v>0</v>
      </c>
      <c r="I37" s="20"/>
      <c r="J37" s="20"/>
      <c r="K37" s="20"/>
      <c r="L37" s="20"/>
      <c r="M37" s="20">
        <f t="shared" si="16"/>
        <v>0</v>
      </c>
      <c r="N37" s="20">
        <f t="shared" si="17"/>
        <v>0</v>
      </c>
      <c r="O37" s="20"/>
      <c r="P37" s="20"/>
      <c r="Q37" s="20"/>
      <c r="R37" s="20"/>
      <c r="S37" s="63"/>
      <c r="AA37" s="58">
        <f>H29</f>
        <v>12</v>
      </c>
      <c r="AB37" s="58" t="str">
        <f>E29</f>
        <v>JVT-NU3-015-N</v>
      </c>
      <c r="AC37" s="64" t="s">
        <v>90</v>
      </c>
      <c r="AD37" s="58">
        <f t="shared" si="18"/>
        <v>0</v>
      </c>
      <c r="AE37" s="58">
        <f t="shared" si="19"/>
        <v>0</v>
      </c>
      <c r="AF37" s="65">
        <f t="shared" si="20"/>
        <v>0</v>
      </c>
    </row>
    <row r="38" spans="1:32" s="16" customFormat="1" ht="12.75" hidden="1" customHeight="1">
      <c r="A38" s="24" t="s">
        <v>21</v>
      </c>
      <c r="B38" s="180"/>
      <c r="C38" s="179"/>
      <c r="D38" s="179"/>
      <c r="E38" s="62"/>
      <c r="F38" s="20"/>
      <c r="G38" s="179">
        <f t="shared" si="14"/>
        <v>0</v>
      </c>
      <c r="H38" s="179">
        <f t="shared" si="15"/>
        <v>0</v>
      </c>
      <c r="I38" s="20"/>
      <c r="J38" s="20"/>
      <c r="K38" s="20"/>
      <c r="L38" s="20"/>
      <c r="M38" s="20">
        <f t="shared" si="16"/>
        <v>0</v>
      </c>
      <c r="N38" s="20">
        <f t="shared" si="17"/>
        <v>0</v>
      </c>
      <c r="O38" s="26"/>
      <c r="P38" s="26"/>
      <c r="Q38" s="26"/>
      <c r="R38" s="26"/>
      <c r="S38" s="63"/>
      <c r="AA38" s="58">
        <f>H29</f>
        <v>12</v>
      </c>
      <c r="AB38" s="58" t="str">
        <f>E29</f>
        <v>JVT-NU3-015-N</v>
      </c>
      <c r="AC38" s="64" t="s">
        <v>90</v>
      </c>
      <c r="AD38" s="58" t="str">
        <f t="shared" si="18"/>
        <v>COSCO T/S</v>
      </c>
      <c r="AE38" s="58">
        <f t="shared" si="19"/>
        <v>0</v>
      </c>
      <c r="AF38" s="65">
        <f t="shared" si="20"/>
        <v>0</v>
      </c>
    </row>
    <row r="39" spans="1:32" s="16" customFormat="1" ht="12.75" hidden="1" customHeight="1">
      <c r="A39" s="24" t="s">
        <v>22</v>
      </c>
      <c r="B39" s="28"/>
      <c r="C39" s="29">
        <v>1100</v>
      </c>
      <c r="D39" s="29">
        <v>15400</v>
      </c>
      <c r="E39" s="68">
        <f>SUM(E33:E38)</f>
        <v>1143</v>
      </c>
      <c r="F39" s="30">
        <f>SUM(F33:F38)</f>
        <v>18351</v>
      </c>
      <c r="G39" s="29">
        <f t="shared" si="14"/>
        <v>43</v>
      </c>
      <c r="H39" s="29">
        <f t="shared" si="15"/>
        <v>2951</v>
      </c>
      <c r="I39" s="31">
        <f t="shared" ref="I39:R39" si="21">SUM(I33:I38)</f>
        <v>0</v>
      </c>
      <c r="J39" s="31">
        <f t="shared" si="21"/>
        <v>0</v>
      </c>
      <c r="K39" s="31">
        <f t="shared" si="21"/>
        <v>0</v>
      </c>
      <c r="L39" s="31">
        <f t="shared" si="21"/>
        <v>0</v>
      </c>
      <c r="M39" s="31">
        <f t="shared" si="21"/>
        <v>0</v>
      </c>
      <c r="N39" s="31">
        <f t="shared" si="21"/>
        <v>0</v>
      </c>
      <c r="O39" s="20">
        <f t="shared" si="21"/>
        <v>0</v>
      </c>
      <c r="P39" s="31">
        <f t="shared" si="21"/>
        <v>0</v>
      </c>
      <c r="Q39" s="31">
        <f t="shared" si="21"/>
        <v>0</v>
      </c>
      <c r="R39" s="31">
        <f t="shared" si="21"/>
        <v>0</v>
      </c>
      <c r="S39" s="63"/>
      <c r="AA39" s="58"/>
      <c r="AB39" s="58"/>
      <c r="AC39" s="64"/>
      <c r="AD39" s="58"/>
      <c r="AE39" s="58"/>
      <c r="AF39" s="58"/>
    </row>
    <row r="40" spans="1:32" s="16" customFormat="1" ht="12.75" hidden="1" customHeight="1">
      <c r="A40" s="69">
        <f>D39/C39</f>
        <v>14</v>
      </c>
      <c r="C40" s="70"/>
      <c r="E40" s="258">
        <f>E39/C39</f>
        <v>1.0390909090909091</v>
      </c>
      <c r="F40" s="258">
        <f>F39/D39</f>
        <v>1.1916233766233766</v>
      </c>
      <c r="I40" s="71" t="s">
        <v>89</v>
      </c>
      <c r="J40" s="72">
        <f>E39/C39</f>
        <v>1.0390909090909091</v>
      </c>
      <c r="K40" s="71"/>
      <c r="L40" s="71">
        <f>C39*0.9</f>
        <v>990</v>
      </c>
      <c r="M40" s="71"/>
      <c r="N40" s="71"/>
      <c r="O40" s="88" t="s">
        <v>173</v>
      </c>
      <c r="P40" s="71"/>
      <c r="Q40" s="73"/>
      <c r="R40" s="16" t="s">
        <v>174</v>
      </c>
      <c r="AA40" s="58"/>
      <c r="AB40" s="58"/>
      <c r="AC40" s="64"/>
      <c r="AD40" s="58"/>
      <c r="AE40" s="58"/>
      <c r="AF40" s="58"/>
    </row>
    <row r="41" spans="1:32" hidden="1"/>
    <row r="42" spans="1:32" hidden="1"/>
    <row r="43" spans="1:32" s="12" customFormat="1" ht="12.75" hidden="1" customHeight="1">
      <c r="A43" s="75" t="s">
        <v>90</v>
      </c>
      <c r="B43" s="76" t="s">
        <v>405</v>
      </c>
      <c r="C43" s="77"/>
      <c r="D43" s="49"/>
      <c r="E43" s="76" t="s">
        <v>406</v>
      </c>
      <c r="F43" s="49"/>
      <c r="G43" s="75" t="s">
        <v>0</v>
      </c>
      <c r="H43" s="50">
        <v>13</v>
      </c>
      <c r="I43" s="49"/>
      <c r="J43" s="49" t="s">
        <v>74</v>
      </c>
      <c r="K43" s="49"/>
      <c r="L43" s="49"/>
      <c r="M43" s="78"/>
      <c r="N43" s="78"/>
      <c r="O43" s="78"/>
      <c r="P43" s="78"/>
      <c r="Q43" s="78"/>
      <c r="R43" s="78"/>
      <c r="S43" s="78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2" s="16" customFormat="1" ht="12.75" hidden="1" customHeight="1">
      <c r="A44" s="659" t="s">
        <v>6</v>
      </c>
      <c r="B44" s="655" t="s">
        <v>7</v>
      </c>
      <c r="C44" s="651" t="s">
        <v>1</v>
      </c>
      <c r="D44" s="652"/>
      <c r="E44" s="651" t="s">
        <v>2</v>
      </c>
      <c r="F44" s="652"/>
      <c r="G44" s="646" t="s">
        <v>3</v>
      </c>
      <c r="H44" s="646"/>
      <c r="I44" s="648" t="s">
        <v>4</v>
      </c>
      <c r="J44" s="649"/>
      <c r="K44" s="649"/>
      <c r="L44" s="649"/>
      <c r="M44" s="649"/>
      <c r="N44" s="650"/>
      <c r="O44" s="651"/>
      <c r="P44" s="652"/>
      <c r="Q44" s="646"/>
      <c r="R44" s="646"/>
      <c r="S44" s="655" t="s">
        <v>5</v>
      </c>
      <c r="T44" s="658"/>
      <c r="U44" s="310"/>
      <c r="V44" s="310"/>
      <c r="W44" s="310"/>
      <c r="X44" s="310"/>
      <c r="Y44" s="310"/>
      <c r="Z44" s="310"/>
      <c r="AA44" s="58"/>
      <c r="AB44" s="58"/>
      <c r="AC44" s="58"/>
      <c r="AD44" s="58"/>
      <c r="AE44" s="58"/>
      <c r="AF44" s="58"/>
    </row>
    <row r="45" spans="1:32" s="16" customFormat="1" ht="12.75" hidden="1" customHeight="1">
      <c r="A45" s="660"/>
      <c r="B45" s="656"/>
      <c r="C45" s="653"/>
      <c r="D45" s="654"/>
      <c r="E45" s="653"/>
      <c r="F45" s="654"/>
      <c r="G45" s="646"/>
      <c r="H45" s="646"/>
      <c r="I45" s="311" t="s">
        <v>8</v>
      </c>
      <c r="J45" s="312" t="s">
        <v>9</v>
      </c>
      <c r="K45" s="311" t="s">
        <v>10</v>
      </c>
      <c r="L45" s="312" t="s">
        <v>11</v>
      </c>
      <c r="M45" s="648" t="s">
        <v>12</v>
      </c>
      <c r="N45" s="650"/>
      <c r="O45" s="653"/>
      <c r="P45" s="654"/>
      <c r="Q45" s="646"/>
      <c r="R45" s="646"/>
      <c r="S45" s="656"/>
      <c r="T45" s="658"/>
      <c r="U45" s="310"/>
      <c r="V45" s="310"/>
      <c r="W45" s="310"/>
      <c r="X45" s="310"/>
      <c r="Y45" s="310"/>
      <c r="Z45" s="310"/>
      <c r="AA45" s="58"/>
      <c r="AB45" s="58"/>
      <c r="AC45" s="58"/>
      <c r="AD45" s="58"/>
      <c r="AE45" s="58"/>
      <c r="AF45" s="58"/>
    </row>
    <row r="46" spans="1:32" s="16" customFormat="1" ht="12.75" hidden="1" customHeight="1">
      <c r="A46" s="661"/>
      <c r="B46" s="657"/>
      <c r="C46" s="298" t="s">
        <v>13</v>
      </c>
      <c r="D46" s="298" t="s">
        <v>14</v>
      </c>
      <c r="E46" s="312" t="s">
        <v>13</v>
      </c>
      <c r="F46" s="298" t="s">
        <v>14</v>
      </c>
      <c r="G46" s="298" t="s">
        <v>13</v>
      </c>
      <c r="H46" s="298" t="s">
        <v>14</v>
      </c>
      <c r="I46" s="312" t="s">
        <v>13</v>
      </c>
      <c r="J46" s="298" t="s">
        <v>14</v>
      </c>
      <c r="K46" s="312" t="s">
        <v>13</v>
      </c>
      <c r="L46" s="298" t="s">
        <v>14</v>
      </c>
      <c r="M46" s="298"/>
      <c r="N46" s="298"/>
      <c r="O46" s="312" t="s">
        <v>13</v>
      </c>
      <c r="P46" s="298" t="s">
        <v>14</v>
      </c>
      <c r="Q46" s="298" t="s">
        <v>13</v>
      </c>
      <c r="R46" s="298" t="s">
        <v>14</v>
      </c>
      <c r="S46" s="657"/>
      <c r="T46" s="310"/>
      <c r="U46" s="310"/>
      <c r="V46" s="310"/>
      <c r="W46" s="310"/>
      <c r="X46" s="310"/>
      <c r="Y46" s="310"/>
      <c r="Z46" s="310"/>
      <c r="AA46" s="58" t="s">
        <v>15</v>
      </c>
      <c r="AB46" s="58" t="s">
        <v>16</v>
      </c>
      <c r="AC46" s="58" t="s">
        <v>17</v>
      </c>
      <c r="AD46" s="58" t="s">
        <v>18</v>
      </c>
      <c r="AE46" s="58" t="s">
        <v>19</v>
      </c>
      <c r="AF46" s="58" t="s">
        <v>20</v>
      </c>
    </row>
    <row r="47" spans="1:32" s="16" customFormat="1" ht="12.75" hidden="1" customHeight="1">
      <c r="A47" s="24" t="s">
        <v>38</v>
      </c>
      <c r="B47" s="299">
        <f>B33+7</f>
        <v>43181</v>
      </c>
      <c r="C47" s="298"/>
      <c r="D47" s="298"/>
      <c r="E47" s="62"/>
      <c r="F47" s="20"/>
      <c r="G47" s="298">
        <f t="shared" ref="G47:G53" si="22">E47-C47</f>
        <v>0</v>
      </c>
      <c r="H47" s="298">
        <f t="shared" ref="H47:H53" si="23">F47-D47</f>
        <v>0</v>
      </c>
      <c r="I47" s="25"/>
      <c r="J47" s="25"/>
      <c r="K47" s="26"/>
      <c r="L47" s="26"/>
      <c r="M47" s="20">
        <f t="shared" ref="M47:M52" si="24">I47+K47</f>
        <v>0</v>
      </c>
      <c r="N47" s="20">
        <f t="shared" ref="N47:N52" si="25">J47+L47</f>
        <v>0</v>
      </c>
      <c r="O47" s="25"/>
      <c r="P47" s="25"/>
      <c r="Q47" s="26"/>
      <c r="R47" s="26"/>
      <c r="S47" s="63"/>
      <c r="AA47" s="58">
        <f>H43</f>
        <v>13</v>
      </c>
      <c r="AB47" s="58" t="str">
        <f>E43</f>
        <v>JVT-TCZ-010-N</v>
      </c>
      <c r="AC47" s="64" t="s">
        <v>90</v>
      </c>
      <c r="AD47" s="58" t="str">
        <f t="shared" ref="AD47:AD52" si="26">A47</f>
        <v>LCH</v>
      </c>
      <c r="AE47" s="58">
        <f t="shared" ref="AE47:AE52" si="27">C47</f>
        <v>0</v>
      </c>
      <c r="AF47" s="65">
        <f t="shared" ref="AF47:AF52" si="28">E47</f>
        <v>0</v>
      </c>
    </row>
    <row r="48" spans="1:32" s="16" customFormat="1" ht="12.75" hidden="1" customHeight="1">
      <c r="A48" s="24" t="s">
        <v>168</v>
      </c>
      <c r="B48" s="299">
        <f>B34+7</f>
        <v>43182</v>
      </c>
      <c r="C48" s="298">
        <v>720</v>
      </c>
      <c r="D48" s="298">
        <v>10000</v>
      </c>
      <c r="E48" s="62">
        <v>346</v>
      </c>
      <c r="F48" s="20">
        <v>6800</v>
      </c>
      <c r="G48" s="67">
        <f t="shared" si="22"/>
        <v>-374</v>
      </c>
      <c r="H48" s="298">
        <f t="shared" si="23"/>
        <v>-3200</v>
      </c>
      <c r="I48" s="26"/>
      <c r="J48" s="26"/>
      <c r="K48" s="26"/>
      <c r="L48" s="26"/>
      <c r="M48" s="20">
        <f t="shared" si="24"/>
        <v>0</v>
      </c>
      <c r="N48" s="20">
        <f t="shared" si="25"/>
        <v>0</v>
      </c>
      <c r="O48" s="26"/>
      <c r="P48" s="26"/>
      <c r="Q48" s="26"/>
      <c r="R48" s="26"/>
      <c r="S48" s="63"/>
      <c r="AA48" s="58">
        <f>H43</f>
        <v>13</v>
      </c>
      <c r="AB48" s="58" t="str">
        <f>E43</f>
        <v>JVT-TCZ-010-N</v>
      </c>
      <c r="AC48" s="64" t="s">
        <v>90</v>
      </c>
      <c r="AD48" s="58" t="str">
        <f t="shared" si="26"/>
        <v>PAT</v>
      </c>
      <c r="AE48" s="58">
        <f t="shared" si="27"/>
        <v>720</v>
      </c>
      <c r="AF48" s="65">
        <f t="shared" si="28"/>
        <v>346</v>
      </c>
    </row>
    <row r="49" spans="1:32" s="16" customFormat="1" ht="12.75" hidden="1" customHeight="1">
      <c r="A49" s="24" t="s">
        <v>365</v>
      </c>
      <c r="B49" s="299">
        <f>B35+7</f>
        <v>43188</v>
      </c>
      <c r="C49" s="298">
        <v>380</v>
      </c>
      <c r="D49" s="298">
        <v>5400</v>
      </c>
      <c r="E49" s="62">
        <v>367</v>
      </c>
      <c r="F49" s="20">
        <v>7200</v>
      </c>
      <c r="G49" s="298">
        <f t="shared" si="22"/>
        <v>-13</v>
      </c>
      <c r="H49" s="298">
        <f t="shared" si="23"/>
        <v>1800</v>
      </c>
      <c r="I49" s="25"/>
      <c r="J49" s="25"/>
      <c r="K49" s="20"/>
      <c r="L49" s="20"/>
      <c r="M49" s="20">
        <f t="shared" si="24"/>
        <v>0</v>
      </c>
      <c r="N49" s="20">
        <f t="shared" si="25"/>
        <v>0</v>
      </c>
      <c r="O49" s="25"/>
      <c r="P49" s="25"/>
      <c r="Q49" s="20"/>
      <c r="R49" s="20"/>
      <c r="S49" s="63"/>
      <c r="AA49" s="58">
        <f>H43</f>
        <v>13</v>
      </c>
      <c r="AB49" s="58" t="str">
        <f>E43</f>
        <v>JVT-TCZ-010-N</v>
      </c>
      <c r="AC49" s="64" t="s">
        <v>90</v>
      </c>
      <c r="AD49" s="58" t="str">
        <f t="shared" si="26"/>
        <v>HUA</v>
      </c>
      <c r="AE49" s="58">
        <f t="shared" si="27"/>
        <v>380</v>
      </c>
      <c r="AF49" s="65">
        <f t="shared" si="28"/>
        <v>367</v>
      </c>
    </row>
    <row r="50" spans="1:32" s="16" customFormat="1" ht="12.75" hidden="1" customHeight="1">
      <c r="A50" s="24"/>
      <c r="B50" s="299"/>
      <c r="C50" s="298"/>
      <c r="D50" s="298"/>
      <c r="E50" s="62"/>
      <c r="F50" s="20"/>
      <c r="G50" s="298">
        <f t="shared" si="22"/>
        <v>0</v>
      </c>
      <c r="H50" s="298">
        <f t="shared" si="23"/>
        <v>0</v>
      </c>
      <c r="I50" s="20"/>
      <c r="J50" s="20"/>
      <c r="K50" s="20"/>
      <c r="L50" s="20"/>
      <c r="M50" s="20">
        <f t="shared" si="24"/>
        <v>0</v>
      </c>
      <c r="N50" s="20">
        <f t="shared" si="25"/>
        <v>0</v>
      </c>
      <c r="O50" s="67"/>
      <c r="P50" s="67"/>
      <c r="Q50" s="20"/>
      <c r="R50" s="20"/>
      <c r="S50" s="63"/>
      <c r="AA50" s="58">
        <f>H43</f>
        <v>13</v>
      </c>
      <c r="AB50" s="58" t="str">
        <f>E43</f>
        <v>JVT-TCZ-010-N</v>
      </c>
      <c r="AC50" s="64" t="s">
        <v>90</v>
      </c>
      <c r="AD50" s="58">
        <f t="shared" si="26"/>
        <v>0</v>
      </c>
      <c r="AE50" s="58">
        <f t="shared" si="27"/>
        <v>0</v>
      </c>
      <c r="AF50" s="65">
        <f t="shared" si="28"/>
        <v>0</v>
      </c>
    </row>
    <row r="51" spans="1:32" s="16" customFormat="1" ht="12.75" hidden="1" customHeight="1">
      <c r="A51" s="24"/>
      <c r="B51" s="299"/>
      <c r="C51" s="298"/>
      <c r="D51" s="298"/>
      <c r="E51" s="62"/>
      <c r="F51" s="20"/>
      <c r="G51" s="298">
        <f t="shared" si="22"/>
        <v>0</v>
      </c>
      <c r="H51" s="298">
        <f t="shared" si="23"/>
        <v>0</v>
      </c>
      <c r="I51" s="20"/>
      <c r="J51" s="20"/>
      <c r="K51" s="20"/>
      <c r="L51" s="20"/>
      <c r="M51" s="20">
        <f t="shared" si="24"/>
        <v>0</v>
      </c>
      <c r="N51" s="20">
        <f t="shared" si="25"/>
        <v>0</v>
      </c>
      <c r="O51" s="20"/>
      <c r="P51" s="20"/>
      <c r="Q51" s="20"/>
      <c r="R51" s="20"/>
      <c r="S51" s="63"/>
      <c r="AA51" s="58">
        <f>H43</f>
        <v>13</v>
      </c>
      <c r="AB51" s="58" t="str">
        <f>E43</f>
        <v>JVT-TCZ-010-N</v>
      </c>
      <c r="AC51" s="64" t="s">
        <v>90</v>
      </c>
      <c r="AD51" s="58">
        <f t="shared" si="26"/>
        <v>0</v>
      </c>
      <c r="AE51" s="58">
        <f t="shared" si="27"/>
        <v>0</v>
      </c>
      <c r="AF51" s="65">
        <f t="shared" si="28"/>
        <v>0</v>
      </c>
    </row>
    <row r="52" spans="1:32" s="16" customFormat="1" ht="12.75" hidden="1" customHeight="1">
      <c r="A52" s="24" t="s">
        <v>21</v>
      </c>
      <c r="B52" s="299"/>
      <c r="C52" s="298"/>
      <c r="D52" s="298"/>
      <c r="E52" s="62"/>
      <c r="F52" s="20"/>
      <c r="G52" s="298">
        <f t="shared" si="22"/>
        <v>0</v>
      </c>
      <c r="H52" s="298">
        <f t="shared" si="23"/>
        <v>0</v>
      </c>
      <c r="I52" s="20"/>
      <c r="J52" s="20"/>
      <c r="K52" s="20"/>
      <c r="L52" s="20"/>
      <c r="M52" s="20">
        <f t="shared" si="24"/>
        <v>0</v>
      </c>
      <c r="N52" s="20">
        <f t="shared" si="25"/>
        <v>0</v>
      </c>
      <c r="O52" s="26"/>
      <c r="P52" s="26"/>
      <c r="Q52" s="26"/>
      <c r="R52" s="26"/>
      <c r="S52" s="63"/>
      <c r="AA52" s="58">
        <f>H43</f>
        <v>13</v>
      </c>
      <c r="AB52" s="58" t="str">
        <f>E43</f>
        <v>JVT-TCZ-010-N</v>
      </c>
      <c r="AC52" s="64" t="s">
        <v>90</v>
      </c>
      <c r="AD52" s="58" t="str">
        <f t="shared" si="26"/>
        <v>COSCO T/S</v>
      </c>
      <c r="AE52" s="58">
        <f t="shared" si="27"/>
        <v>0</v>
      </c>
      <c r="AF52" s="65">
        <f t="shared" si="28"/>
        <v>0</v>
      </c>
    </row>
    <row r="53" spans="1:32" s="16" customFormat="1" ht="12.75" hidden="1" customHeight="1">
      <c r="A53" s="24" t="s">
        <v>22</v>
      </c>
      <c r="B53" s="28"/>
      <c r="C53" s="29">
        <v>1100</v>
      </c>
      <c r="D53" s="29">
        <v>15400</v>
      </c>
      <c r="E53" s="68">
        <f>SUM(E47:E52)</f>
        <v>713</v>
      </c>
      <c r="F53" s="30">
        <f>SUM(F47:F52)</f>
        <v>14000</v>
      </c>
      <c r="G53" s="29">
        <f t="shared" si="22"/>
        <v>-387</v>
      </c>
      <c r="H53" s="29">
        <f t="shared" si="23"/>
        <v>-1400</v>
      </c>
      <c r="I53" s="31">
        <f t="shared" ref="I53:R53" si="29">SUM(I47:I52)</f>
        <v>0</v>
      </c>
      <c r="J53" s="31">
        <f t="shared" si="29"/>
        <v>0</v>
      </c>
      <c r="K53" s="31">
        <f t="shared" si="29"/>
        <v>0</v>
      </c>
      <c r="L53" s="31">
        <f t="shared" si="29"/>
        <v>0</v>
      </c>
      <c r="M53" s="31">
        <f t="shared" si="29"/>
        <v>0</v>
      </c>
      <c r="N53" s="31">
        <f t="shared" si="29"/>
        <v>0</v>
      </c>
      <c r="O53" s="20">
        <f t="shared" si="29"/>
        <v>0</v>
      </c>
      <c r="P53" s="31">
        <f t="shared" si="29"/>
        <v>0</v>
      </c>
      <c r="Q53" s="31">
        <f t="shared" si="29"/>
        <v>0</v>
      </c>
      <c r="R53" s="31">
        <f t="shared" si="29"/>
        <v>0</v>
      </c>
      <c r="S53" s="63"/>
      <c r="AA53" s="58"/>
      <c r="AB53" s="58"/>
      <c r="AC53" s="64"/>
      <c r="AD53" s="58"/>
      <c r="AE53" s="58"/>
      <c r="AF53" s="58"/>
    </row>
    <row r="54" spans="1:32" s="16" customFormat="1" ht="12.75" hidden="1" customHeight="1">
      <c r="A54" s="69">
        <f>D53/C53</f>
        <v>14</v>
      </c>
      <c r="C54" s="70"/>
      <c r="E54" s="258">
        <f>E53/C53</f>
        <v>0.64818181818181819</v>
      </c>
      <c r="F54" s="258">
        <f>F53/D53</f>
        <v>0.90909090909090906</v>
      </c>
      <c r="I54" s="71" t="s">
        <v>89</v>
      </c>
      <c r="J54" s="72">
        <f>E53/C53</f>
        <v>0.64818181818181819</v>
      </c>
      <c r="K54" s="71"/>
      <c r="L54" s="71">
        <f>C53*0.9</f>
        <v>990</v>
      </c>
      <c r="M54" s="71"/>
      <c r="N54" s="71"/>
      <c r="O54" s="88" t="s">
        <v>173</v>
      </c>
      <c r="P54" s="71"/>
      <c r="Q54" s="73"/>
      <c r="R54" s="16" t="s">
        <v>174</v>
      </c>
      <c r="AA54" s="58"/>
      <c r="AB54" s="58"/>
      <c r="AC54" s="64"/>
      <c r="AD54" s="58"/>
      <c r="AE54" s="58"/>
      <c r="AF54" s="58"/>
    </row>
    <row r="55" spans="1:32" hidden="1"/>
    <row r="56" spans="1:32" hidden="1"/>
    <row r="57" spans="1:32" s="12" customFormat="1" ht="12.75" hidden="1" customHeight="1">
      <c r="A57" s="75" t="s">
        <v>90</v>
      </c>
      <c r="B57" s="76" t="s">
        <v>426</v>
      </c>
      <c r="C57" s="77"/>
      <c r="D57" s="49"/>
      <c r="E57" s="76" t="s">
        <v>458</v>
      </c>
      <c r="F57" s="49"/>
      <c r="G57" s="75" t="s">
        <v>0</v>
      </c>
      <c r="H57" s="50">
        <v>14</v>
      </c>
      <c r="I57" s="49"/>
      <c r="J57" s="49" t="s">
        <v>74</v>
      </c>
      <c r="K57" s="49"/>
      <c r="L57" s="49"/>
      <c r="M57" s="78"/>
      <c r="N57" s="78"/>
      <c r="O57" s="78"/>
      <c r="P57" s="78"/>
      <c r="Q57" s="78"/>
      <c r="R57" s="78"/>
      <c r="S57" s="78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32" s="16" customFormat="1" ht="12.75" hidden="1" customHeight="1">
      <c r="A58" s="659" t="s">
        <v>6</v>
      </c>
      <c r="B58" s="655" t="s">
        <v>7</v>
      </c>
      <c r="C58" s="651" t="s">
        <v>1</v>
      </c>
      <c r="D58" s="652"/>
      <c r="E58" s="651" t="s">
        <v>2</v>
      </c>
      <c r="F58" s="652"/>
      <c r="G58" s="646" t="s">
        <v>3</v>
      </c>
      <c r="H58" s="646"/>
      <c r="I58" s="648" t="s">
        <v>4</v>
      </c>
      <c r="J58" s="649"/>
      <c r="K58" s="649"/>
      <c r="L58" s="649"/>
      <c r="M58" s="649"/>
      <c r="N58" s="650"/>
      <c r="O58" s="651"/>
      <c r="P58" s="652"/>
      <c r="Q58" s="646"/>
      <c r="R58" s="646"/>
      <c r="S58" s="655" t="s">
        <v>5</v>
      </c>
      <c r="T58" s="658"/>
      <c r="U58" s="367"/>
      <c r="V58" s="367"/>
      <c r="W58" s="367"/>
      <c r="X58" s="367"/>
      <c r="Y58" s="367"/>
      <c r="Z58" s="367"/>
      <c r="AA58" s="58"/>
      <c r="AB58" s="58"/>
      <c r="AC58" s="58"/>
      <c r="AD58" s="58"/>
      <c r="AE58" s="58"/>
      <c r="AF58" s="58"/>
    </row>
    <row r="59" spans="1:32" s="16" customFormat="1" ht="12.75" hidden="1" customHeight="1">
      <c r="A59" s="660"/>
      <c r="B59" s="656"/>
      <c r="C59" s="653"/>
      <c r="D59" s="654"/>
      <c r="E59" s="653"/>
      <c r="F59" s="654"/>
      <c r="G59" s="646"/>
      <c r="H59" s="646"/>
      <c r="I59" s="357" t="s">
        <v>8</v>
      </c>
      <c r="J59" s="359" t="s">
        <v>9</v>
      </c>
      <c r="K59" s="357" t="s">
        <v>10</v>
      </c>
      <c r="L59" s="359" t="s">
        <v>11</v>
      </c>
      <c r="M59" s="648" t="s">
        <v>12</v>
      </c>
      <c r="N59" s="650"/>
      <c r="O59" s="653"/>
      <c r="P59" s="654"/>
      <c r="Q59" s="646"/>
      <c r="R59" s="646"/>
      <c r="S59" s="656"/>
      <c r="T59" s="658"/>
      <c r="U59" s="367"/>
      <c r="V59" s="367"/>
      <c r="W59" s="367"/>
      <c r="X59" s="367"/>
      <c r="Y59" s="367"/>
      <c r="Z59" s="367"/>
      <c r="AA59" s="58"/>
      <c r="AB59" s="58"/>
      <c r="AC59" s="58"/>
      <c r="AD59" s="58"/>
      <c r="AE59" s="58"/>
      <c r="AF59" s="58"/>
    </row>
    <row r="60" spans="1:32" s="16" customFormat="1" ht="12.75" hidden="1" customHeight="1">
      <c r="A60" s="661"/>
      <c r="B60" s="657"/>
      <c r="C60" s="355" t="s">
        <v>13</v>
      </c>
      <c r="D60" s="355" t="s">
        <v>14</v>
      </c>
      <c r="E60" s="359" t="s">
        <v>13</v>
      </c>
      <c r="F60" s="355" t="s">
        <v>14</v>
      </c>
      <c r="G60" s="355" t="s">
        <v>13</v>
      </c>
      <c r="H60" s="355" t="s">
        <v>14</v>
      </c>
      <c r="I60" s="359" t="s">
        <v>13</v>
      </c>
      <c r="J60" s="355" t="s">
        <v>14</v>
      </c>
      <c r="K60" s="359" t="s">
        <v>13</v>
      </c>
      <c r="L60" s="355" t="s">
        <v>14</v>
      </c>
      <c r="M60" s="355"/>
      <c r="N60" s="355"/>
      <c r="O60" s="359" t="s">
        <v>13</v>
      </c>
      <c r="P60" s="355" t="s">
        <v>14</v>
      </c>
      <c r="Q60" s="355" t="s">
        <v>13</v>
      </c>
      <c r="R60" s="355" t="s">
        <v>14</v>
      </c>
      <c r="S60" s="657"/>
      <c r="T60" s="367"/>
      <c r="U60" s="367"/>
      <c r="V60" s="367"/>
      <c r="W60" s="367"/>
      <c r="X60" s="367"/>
      <c r="Y60" s="367"/>
      <c r="Z60" s="367"/>
      <c r="AA60" s="58" t="s">
        <v>15</v>
      </c>
      <c r="AB60" s="58" t="s">
        <v>16</v>
      </c>
      <c r="AC60" s="58" t="s">
        <v>17</v>
      </c>
      <c r="AD60" s="58" t="s">
        <v>18</v>
      </c>
      <c r="AE60" s="58" t="s">
        <v>19</v>
      </c>
      <c r="AF60" s="58" t="s">
        <v>20</v>
      </c>
    </row>
    <row r="61" spans="1:32" s="16" customFormat="1" ht="12.75" hidden="1" customHeight="1">
      <c r="A61" s="24" t="s">
        <v>38</v>
      </c>
      <c r="B61" s="356">
        <f>B47+7</f>
        <v>43188</v>
      </c>
      <c r="C61" s="355"/>
      <c r="D61" s="355"/>
      <c r="E61" s="62"/>
      <c r="F61" s="20"/>
      <c r="G61" s="355">
        <f t="shared" ref="G61:G67" si="30">E61-C61</f>
        <v>0</v>
      </c>
      <c r="H61" s="355">
        <f t="shared" ref="H61:H67" si="31">F61-D61</f>
        <v>0</v>
      </c>
      <c r="I61" s="25"/>
      <c r="J61" s="25"/>
      <c r="K61" s="26"/>
      <c r="L61" s="26"/>
      <c r="M61" s="20">
        <f t="shared" ref="M61:M66" si="32">I61+K61</f>
        <v>0</v>
      </c>
      <c r="N61" s="20">
        <f t="shared" ref="N61:N66" si="33">J61+L61</f>
        <v>0</v>
      </c>
      <c r="O61" s="25"/>
      <c r="P61" s="25"/>
      <c r="Q61" s="26"/>
      <c r="R61" s="26"/>
      <c r="S61" s="63"/>
      <c r="AA61" s="58">
        <f>H57</f>
        <v>14</v>
      </c>
      <c r="AB61" s="58" t="str">
        <f>E57</f>
        <v>JVT-TCU-013-N</v>
      </c>
      <c r="AC61" s="64" t="s">
        <v>90</v>
      </c>
      <c r="AD61" s="58" t="str">
        <f t="shared" ref="AD61:AD66" si="34">A61</f>
        <v>LCH</v>
      </c>
      <c r="AE61" s="58">
        <f t="shared" ref="AE61:AE66" si="35">C61</f>
        <v>0</v>
      </c>
      <c r="AF61" s="65">
        <f t="shared" ref="AF61:AF66" si="36">E61</f>
        <v>0</v>
      </c>
    </row>
    <row r="62" spans="1:32" s="16" customFormat="1" ht="12.75" hidden="1" customHeight="1">
      <c r="A62" s="24" t="s">
        <v>168</v>
      </c>
      <c r="B62" s="356">
        <f>B48+7</f>
        <v>43189</v>
      </c>
      <c r="C62" s="355">
        <v>720</v>
      </c>
      <c r="D62" s="355">
        <v>10000</v>
      </c>
      <c r="E62" s="62">
        <v>538</v>
      </c>
      <c r="F62" s="20">
        <v>10334</v>
      </c>
      <c r="G62" s="67">
        <f t="shared" si="30"/>
        <v>-182</v>
      </c>
      <c r="H62" s="355">
        <f t="shared" si="31"/>
        <v>334</v>
      </c>
      <c r="I62" s="26"/>
      <c r="J62" s="26"/>
      <c r="K62" s="26"/>
      <c r="L62" s="26"/>
      <c r="M62" s="20">
        <f t="shared" si="32"/>
        <v>0</v>
      </c>
      <c r="N62" s="20">
        <f t="shared" si="33"/>
        <v>0</v>
      </c>
      <c r="O62" s="26"/>
      <c r="P62" s="26"/>
      <c r="Q62" s="26"/>
      <c r="R62" s="26"/>
      <c r="S62" s="63"/>
      <c r="AA62" s="58">
        <f>H57</f>
        <v>14</v>
      </c>
      <c r="AB62" s="58" t="str">
        <f>E57</f>
        <v>JVT-TCU-013-N</v>
      </c>
      <c r="AC62" s="64" t="s">
        <v>90</v>
      </c>
      <c r="AD62" s="58" t="str">
        <f t="shared" si="34"/>
        <v>PAT</v>
      </c>
      <c r="AE62" s="58">
        <f t="shared" si="35"/>
        <v>720</v>
      </c>
      <c r="AF62" s="65">
        <f t="shared" si="36"/>
        <v>538</v>
      </c>
    </row>
    <row r="63" spans="1:32" s="16" customFormat="1" ht="12.75" hidden="1" customHeight="1">
      <c r="A63" s="24" t="s">
        <v>365</v>
      </c>
      <c r="B63" s="356">
        <f>B49+7</f>
        <v>43195</v>
      </c>
      <c r="C63" s="355">
        <v>380</v>
      </c>
      <c r="D63" s="355">
        <v>5400</v>
      </c>
      <c r="E63" s="62">
        <v>287</v>
      </c>
      <c r="F63" s="20">
        <v>3689</v>
      </c>
      <c r="G63" s="355">
        <f t="shared" si="30"/>
        <v>-93</v>
      </c>
      <c r="H63" s="355">
        <f t="shared" si="31"/>
        <v>-1711</v>
      </c>
      <c r="I63" s="25"/>
      <c r="J63" s="25"/>
      <c r="K63" s="20"/>
      <c r="L63" s="20"/>
      <c r="M63" s="20">
        <f t="shared" si="32"/>
        <v>0</v>
      </c>
      <c r="N63" s="20">
        <f t="shared" si="33"/>
        <v>0</v>
      </c>
      <c r="O63" s="25"/>
      <c r="P63" s="25"/>
      <c r="Q63" s="20"/>
      <c r="R63" s="20"/>
      <c r="S63" s="63"/>
      <c r="AA63" s="58">
        <f>H57</f>
        <v>14</v>
      </c>
      <c r="AB63" s="58" t="str">
        <f>E57</f>
        <v>JVT-TCU-013-N</v>
      </c>
      <c r="AC63" s="64" t="s">
        <v>90</v>
      </c>
      <c r="AD63" s="58" t="str">
        <f t="shared" si="34"/>
        <v>HUA</v>
      </c>
      <c r="AE63" s="58">
        <f t="shared" si="35"/>
        <v>380</v>
      </c>
      <c r="AF63" s="65">
        <f t="shared" si="36"/>
        <v>287</v>
      </c>
    </row>
    <row r="64" spans="1:32" s="16" customFormat="1" ht="12.75" hidden="1" customHeight="1">
      <c r="A64" s="24"/>
      <c r="B64" s="356"/>
      <c r="C64" s="355"/>
      <c r="D64" s="355"/>
      <c r="E64" s="62"/>
      <c r="F64" s="20"/>
      <c r="G64" s="355">
        <f t="shared" si="30"/>
        <v>0</v>
      </c>
      <c r="H64" s="355">
        <f t="shared" si="31"/>
        <v>0</v>
      </c>
      <c r="I64" s="20"/>
      <c r="J64" s="20"/>
      <c r="K64" s="20"/>
      <c r="L64" s="20"/>
      <c r="M64" s="20">
        <f t="shared" si="32"/>
        <v>0</v>
      </c>
      <c r="N64" s="20">
        <f t="shared" si="33"/>
        <v>0</v>
      </c>
      <c r="O64" s="67"/>
      <c r="P64" s="67"/>
      <c r="Q64" s="20"/>
      <c r="R64" s="20"/>
      <c r="S64" s="63"/>
      <c r="AA64" s="58">
        <f>H57</f>
        <v>14</v>
      </c>
      <c r="AB64" s="58" t="str">
        <f>E57</f>
        <v>JVT-TCU-013-N</v>
      </c>
      <c r="AC64" s="64" t="s">
        <v>90</v>
      </c>
      <c r="AD64" s="58">
        <f t="shared" si="34"/>
        <v>0</v>
      </c>
      <c r="AE64" s="58">
        <f t="shared" si="35"/>
        <v>0</v>
      </c>
      <c r="AF64" s="65">
        <f t="shared" si="36"/>
        <v>0</v>
      </c>
    </row>
    <row r="65" spans="1:32" s="16" customFormat="1" ht="12.75" hidden="1" customHeight="1">
      <c r="A65" s="24"/>
      <c r="B65" s="356"/>
      <c r="C65" s="355"/>
      <c r="D65" s="355"/>
      <c r="E65" s="62"/>
      <c r="F65" s="20"/>
      <c r="G65" s="355">
        <f t="shared" si="30"/>
        <v>0</v>
      </c>
      <c r="H65" s="355">
        <f t="shared" si="31"/>
        <v>0</v>
      </c>
      <c r="I65" s="20"/>
      <c r="J65" s="20"/>
      <c r="K65" s="20"/>
      <c r="L65" s="20"/>
      <c r="M65" s="20">
        <f t="shared" si="32"/>
        <v>0</v>
      </c>
      <c r="N65" s="20">
        <f t="shared" si="33"/>
        <v>0</v>
      </c>
      <c r="O65" s="20"/>
      <c r="P65" s="20"/>
      <c r="Q65" s="20"/>
      <c r="R65" s="20"/>
      <c r="S65" s="63"/>
      <c r="AA65" s="58">
        <f>H57</f>
        <v>14</v>
      </c>
      <c r="AB65" s="58" t="str">
        <f>E57</f>
        <v>JVT-TCU-013-N</v>
      </c>
      <c r="AC65" s="64" t="s">
        <v>90</v>
      </c>
      <c r="AD65" s="58">
        <f t="shared" si="34"/>
        <v>0</v>
      </c>
      <c r="AE65" s="58">
        <f t="shared" si="35"/>
        <v>0</v>
      </c>
      <c r="AF65" s="65">
        <f t="shared" si="36"/>
        <v>0</v>
      </c>
    </row>
    <row r="66" spans="1:32" s="16" customFormat="1" ht="12.75" hidden="1" customHeight="1">
      <c r="A66" s="24" t="s">
        <v>21</v>
      </c>
      <c r="B66" s="356"/>
      <c r="C66" s="355"/>
      <c r="D66" s="355"/>
      <c r="E66" s="62"/>
      <c r="F66" s="20"/>
      <c r="G66" s="355">
        <f t="shared" si="30"/>
        <v>0</v>
      </c>
      <c r="H66" s="355">
        <f t="shared" si="31"/>
        <v>0</v>
      </c>
      <c r="I66" s="20"/>
      <c r="J66" s="20"/>
      <c r="K66" s="20"/>
      <c r="L66" s="20"/>
      <c r="M66" s="20">
        <f t="shared" si="32"/>
        <v>0</v>
      </c>
      <c r="N66" s="20">
        <f t="shared" si="33"/>
        <v>0</v>
      </c>
      <c r="O66" s="26"/>
      <c r="P66" s="26"/>
      <c r="Q66" s="26"/>
      <c r="R66" s="26"/>
      <c r="S66" s="63"/>
      <c r="AA66" s="58">
        <f>H57</f>
        <v>14</v>
      </c>
      <c r="AB66" s="58" t="str">
        <f>E57</f>
        <v>JVT-TCU-013-N</v>
      </c>
      <c r="AC66" s="64" t="s">
        <v>90</v>
      </c>
      <c r="AD66" s="58" t="str">
        <f t="shared" si="34"/>
        <v>COSCO T/S</v>
      </c>
      <c r="AE66" s="58">
        <f t="shared" si="35"/>
        <v>0</v>
      </c>
      <c r="AF66" s="65">
        <f t="shared" si="36"/>
        <v>0</v>
      </c>
    </row>
    <row r="67" spans="1:32" s="16" customFormat="1" ht="12.75" hidden="1" customHeight="1">
      <c r="A67" s="24" t="s">
        <v>22</v>
      </c>
      <c r="B67" s="28"/>
      <c r="C67" s="29">
        <v>1100</v>
      </c>
      <c r="D67" s="29">
        <v>15400</v>
      </c>
      <c r="E67" s="68">
        <f>SUM(E61:E66)</f>
        <v>825</v>
      </c>
      <c r="F67" s="30">
        <f>SUM(F61:F66)</f>
        <v>14023</v>
      </c>
      <c r="G67" s="29">
        <f t="shared" si="30"/>
        <v>-275</v>
      </c>
      <c r="H67" s="29">
        <f t="shared" si="31"/>
        <v>-1377</v>
      </c>
      <c r="I67" s="31">
        <f t="shared" ref="I67:R67" si="37">SUM(I61:I66)</f>
        <v>0</v>
      </c>
      <c r="J67" s="31">
        <f t="shared" si="37"/>
        <v>0</v>
      </c>
      <c r="K67" s="31">
        <f t="shared" si="37"/>
        <v>0</v>
      </c>
      <c r="L67" s="31">
        <f t="shared" si="37"/>
        <v>0</v>
      </c>
      <c r="M67" s="31">
        <f t="shared" si="37"/>
        <v>0</v>
      </c>
      <c r="N67" s="31">
        <f t="shared" si="37"/>
        <v>0</v>
      </c>
      <c r="O67" s="20">
        <f t="shared" si="37"/>
        <v>0</v>
      </c>
      <c r="P67" s="31">
        <f t="shared" si="37"/>
        <v>0</v>
      </c>
      <c r="Q67" s="31">
        <f t="shared" si="37"/>
        <v>0</v>
      </c>
      <c r="R67" s="31">
        <f t="shared" si="37"/>
        <v>0</v>
      </c>
      <c r="S67" s="63"/>
      <c r="AA67" s="58"/>
      <c r="AB67" s="58"/>
      <c r="AC67" s="64"/>
      <c r="AD67" s="58"/>
      <c r="AE67" s="58"/>
      <c r="AF67" s="58"/>
    </row>
    <row r="68" spans="1:32" s="16" customFormat="1" ht="12.75" hidden="1" customHeight="1">
      <c r="A68" s="69">
        <f>D67/C67</f>
        <v>14</v>
      </c>
      <c r="C68" s="70"/>
      <c r="E68" s="258">
        <f>E67/C67</f>
        <v>0.75</v>
      </c>
      <c r="F68" s="258">
        <f>F67/D67</f>
        <v>0.91058441558441561</v>
      </c>
      <c r="I68" s="71" t="s">
        <v>89</v>
      </c>
      <c r="J68" s="72">
        <f>E67/C67</f>
        <v>0.75</v>
      </c>
      <c r="K68" s="71"/>
      <c r="L68" s="71">
        <f>C67*0.9</f>
        <v>990</v>
      </c>
      <c r="M68" s="71"/>
      <c r="N68" s="71"/>
      <c r="O68" s="88" t="s">
        <v>173</v>
      </c>
      <c r="P68" s="71"/>
      <c r="Q68" s="73"/>
      <c r="R68" s="16" t="s">
        <v>174</v>
      </c>
      <c r="AA68" s="58"/>
      <c r="AB68" s="58"/>
      <c r="AC68" s="64"/>
      <c r="AD68" s="58"/>
      <c r="AE68" s="58"/>
      <c r="AF68" s="58"/>
    </row>
    <row r="69" spans="1:32" hidden="1"/>
    <row r="70" spans="1:32" ht="14.25" hidden="1" customHeight="1"/>
    <row r="71" spans="1:32" s="12" customFormat="1" ht="12.75" hidden="1" customHeight="1">
      <c r="A71" s="75" t="s">
        <v>90</v>
      </c>
      <c r="B71" s="76" t="s">
        <v>703</v>
      </c>
      <c r="C71" s="77"/>
      <c r="D71" s="49"/>
      <c r="E71" s="76"/>
      <c r="F71" s="49"/>
      <c r="G71" s="75" t="s">
        <v>0</v>
      </c>
      <c r="H71" s="50">
        <v>15</v>
      </c>
      <c r="I71" s="49"/>
      <c r="J71" s="49" t="s">
        <v>74</v>
      </c>
      <c r="K71" s="49"/>
      <c r="L71" s="49"/>
      <c r="M71" s="78"/>
      <c r="N71" s="78"/>
      <c r="O71" s="78"/>
      <c r="P71" s="78"/>
      <c r="Q71" s="78"/>
      <c r="R71" s="78"/>
      <c r="S71" s="78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32" s="16" customFormat="1" ht="12.75" hidden="1" customHeight="1">
      <c r="A72" s="659" t="s">
        <v>6</v>
      </c>
      <c r="B72" s="655" t="s">
        <v>7</v>
      </c>
      <c r="C72" s="651" t="s">
        <v>1</v>
      </c>
      <c r="D72" s="652"/>
      <c r="E72" s="651" t="s">
        <v>2</v>
      </c>
      <c r="F72" s="652"/>
      <c r="G72" s="646" t="s">
        <v>3</v>
      </c>
      <c r="H72" s="646"/>
      <c r="I72" s="648" t="s">
        <v>4</v>
      </c>
      <c r="J72" s="649"/>
      <c r="K72" s="649"/>
      <c r="L72" s="649"/>
      <c r="M72" s="649"/>
      <c r="N72" s="650"/>
      <c r="O72" s="651"/>
      <c r="P72" s="652"/>
      <c r="Q72" s="646"/>
      <c r="R72" s="646"/>
      <c r="S72" s="655" t="s">
        <v>5</v>
      </c>
      <c r="T72" s="658"/>
      <c r="U72" s="385"/>
      <c r="V72" s="385"/>
      <c r="W72" s="385"/>
      <c r="X72" s="385"/>
      <c r="Y72" s="385"/>
      <c r="Z72" s="385"/>
      <c r="AA72" s="58"/>
      <c r="AB72" s="58"/>
      <c r="AC72" s="58"/>
      <c r="AD72" s="58"/>
      <c r="AE72" s="58"/>
      <c r="AF72" s="58"/>
    </row>
    <row r="73" spans="1:32" s="16" customFormat="1" ht="12.75" hidden="1" customHeight="1">
      <c r="A73" s="660"/>
      <c r="B73" s="656"/>
      <c r="C73" s="653"/>
      <c r="D73" s="654"/>
      <c r="E73" s="653"/>
      <c r="F73" s="654"/>
      <c r="G73" s="646"/>
      <c r="H73" s="646"/>
      <c r="I73" s="375" t="s">
        <v>8</v>
      </c>
      <c r="J73" s="377" t="s">
        <v>9</v>
      </c>
      <c r="K73" s="375" t="s">
        <v>10</v>
      </c>
      <c r="L73" s="377" t="s">
        <v>11</v>
      </c>
      <c r="M73" s="648" t="s">
        <v>12</v>
      </c>
      <c r="N73" s="650"/>
      <c r="O73" s="653"/>
      <c r="P73" s="654"/>
      <c r="Q73" s="646"/>
      <c r="R73" s="646"/>
      <c r="S73" s="656"/>
      <c r="T73" s="658"/>
      <c r="U73" s="385"/>
      <c r="V73" s="385"/>
      <c r="W73" s="385"/>
      <c r="X73" s="385"/>
      <c r="Y73" s="385"/>
      <c r="Z73" s="385"/>
      <c r="AA73" s="58"/>
      <c r="AB73" s="58"/>
      <c r="AC73" s="58"/>
      <c r="AD73" s="58"/>
      <c r="AE73" s="58"/>
      <c r="AF73" s="58"/>
    </row>
    <row r="74" spans="1:32" s="16" customFormat="1" ht="12.75" hidden="1" customHeight="1">
      <c r="A74" s="661"/>
      <c r="B74" s="657"/>
      <c r="C74" s="373" t="s">
        <v>13</v>
      </c>
      <c r="D74" s="373" t="s">
        <v>14</v>
      </c>
      <c r="E74" s="377" t="s">
        <v>13</v>
      </c>
      <c r="F74" s="373" t="s">
        <v>14</v>
      </c>
      <c r="G74" s="373" t="s">
        <v>13</v>
      </c>
      <c r="H74" s="373" t="s">
        <v>14</v>
      </c>
      <c r="I74" s="377" t="s">
        <v>13</v>
      </c>
      <c r="J74" s="373" t="s">
        <v>14</v>
      </c>
      <c r="K74" s="377" t="s">
        <v>13</v>
      </c>
      <c r="L74" s="373" t="s">
        <v>14</v>
      </c>
      <c r="M74" s="373"/>
      <c r="N74" s="373"/>
      <c r="O74" s="377" t="s">
        <v>13</v>
      </c>
      <c r="P74" s="373" t="s">
        <v>14</v>
      </c>
      <c r="Q74" s="373" t="s">
        <v>13</v>
      </c>
      <c r="R74" s="373" t="s">
        <v>14</v>
      </c>
      <c r="S74" s="657"/>
      <c r="T74" s="385"/>
      <c r="U74" s="385"/>
      <c r="V74" s="385"/>
      <c r="W74" s="385"/>
      <c r="X74" s="385"/>
      <c r="Y74" s="385"/>
      <c r="Z74" s="385"/>
      <c r="AA74" s="58" t="s">
        <v>15</v>
      </c>
      <c r="AB74" s="58" t="s">
        <v>16</v>
      </c>
      <c r="AC74" s="58" t="s">
        <v>17</v>
      </c>
      <c r="AD74" s="58" t="s">
        <v>18</v>
      </c>
      <c r="AE74" s="58" t="s">
        <v>19</v>
      </c>
      <c r="AF74" s="58" t="s">
        <v>20</v>
      </c>
    </row>
    <row r="75" spans="1:32" s="16" customFormat="1" ht="12.75" hidden="1" customHeight="1">
      <c r="A75" s="24" t="s">
        <v>38</v>
      </c>
      <c r="B75" s="374">
        <f>B61+7</f>
        <v>43195</v>
      </c>
      <c r="C75" s="373"/>
      <c r="D75" s="373"/>
      <c r="E75" s="62"/>
      <c r="F75" s="20"/>
      <c r="G75" s="373">
        <f t="shared" ref="G75:G81" si="38">E75-C75</f>
        <v>0</v>
      </c>
      <c r="H75" s="373">
        <f t="shared" ref="H75:H81" si="39">F75-D75</f>
        <v>0</v>
      </c>
      <c r="I75" s="25"/>
      <c r="J75" s="25"/>
      <c r="K75" s="26"/>
      <c r="L75" s="26"/>
      <c r="M75" s="20">
        <f t="shared" ref="M75:M80" si="40">I75+K75</f>
        <v>0</v>
      </c>
      <c r="N75" s="20">
        <f t="shared" ref="N75:N80" si="41">J75+L75</f>
        <v>0</v>
      </c>
      <c r="O75" s="25"/>
      <c r="P75" s="25"/>
      <c r="Q75" s="26"/>
      <c r="R75" s="26"/>
      <c r="S75" s="63"/>
      <c r="AA75" s="58">
        <f>H71</f>
        <v>15</v>
      </c>
      <c r="AB75" s="58">
        <f>E71</f>
        <v>0</v>
      </c>
      <c r="AC75" s="64" t="s">
        <v>90</v>
      </c>
      <c r="AD75" s="58" t="str">
        <f t="shared" ref="AD75:AD80" si="42">A75</f>
        <v>LCH</v>
      </c>
      <c r="AE75" s="58">
        <f t="shared" ref="AE75:AE80" si="43">C75</f>
        <v>0</v>
      </c>
      <c r="AF75" s="65">
        <f t="shared" ref="AF75:AF80" si="44">E75</f>
        <v>0</v>
      </c>
    </row>
    <row r="76" spans="1:32" s="16" customFormat="1" ht="12.75" hidden="1" customHeight="1">
      <c r="A76" s="24" t="s">
        <v>168</v>
      </c>
      <c r="B76" s="374">
        <f>B62+7</f>
        <v>43196</v>
      </c>
      <c r="C76" s="373">
        <v>720</v>
      </c>
      <c r="D76" s="373">
        <v>10000</v>
      </c>
      <c r="E76" s="62"/>
      <c r="F76" s="20"/>
      <c r="G76" s="67">
        <f t="shared" si="38"/>
        <v>-720</v>
      </c>
      <c r="H76" s="373">
        <f t="shared" si="39"/>
        <v>-10000</v>
      </c>
      <c r="I76" s="26"/>
      <c r="J76" s="26"/>
      <c r="K76" s="26"/>
      <c r="L76" s="26"/>
      <c r="M76" s="20">
        <f t="shared" si="40"/>
        <v>0</v>
      </c>
      <c r="N76" s="20">
        <f t="shared" si="41"/>
        <v>0</v>
      </c>
      <c r="O76" s="26"/>
      <c r="P76" s="26"/>
      <c r="Q76" s="26"/>
      <c r="R76" s="26"/>
      <c r="S76" s="63"/>
      <c r="AA76" s="58">
        <f>H71</f>
        <v>15</v>
      </c>
      <c r="AB76" s="58">
        <f>E71</f>
        <v>0</v>
      </c>
      <c r="AC76" s="64" t="s">
        <v>90</v>
      </c>
      <c r="AD76" s="58" t="str">
        <f t="shared" si="42"/>
        <v>PAT</v>
      </c>
      <c r="AE76" s="58">
        <f t="shared" si="43"/>
        <v>720</v>
      </c>
      <c r="AF76" s="65">
        <f t="shared" si="44"/>
        <v>0</v>
      </c>
    </row>
    <row r="77" spans="1:32" s="16" customFormat="1" ht="12.75" hidden="1" customHeight="1">
      <c r="A77" s="24" t="s">
        <v>365</v>
      </c>
      <c r="B77" s="374">
        <f>B63+7</f>
        <v>43202</v>
      </c>
      <c r="C77" s="373">
        <v>380</v>
      </c>
      <c r="D77" s="373">
        <v>5400</v>
      </c>
      <c r="E77" s="62"/>
      <c r="F77" s="20"/>
      <c r="G77" s="373">
        <f t="shared" si="38"/>
        <v>-380</v>
      </c>
      <c r="H77" s="373">
        <f t="shared" si="39"/>
        <v>-5400</v>
      </c>
      <c r="I77" s="25"/>
      <c r="J77" s="25"/>
      <c r="K77" s="20"/>
      <c r="L77" s="20"/>
      <c r="M77" s="20">
        <f t="shared" si="40"/>
        <v>0</v>
      </c>
      <c r="N77" s="20">
        <f t="shared" si="41"/>
        <v>0</v>
      </c>
      <c r="O77" s="25"/>
      <c r="P77" s="25"/>
      <c r="Q77" s="20"/>
      <c r="R77" s="20"/>
      <c r="S77" s="63"/>
      <c r="AA77" s="58">
        <f>H71</f>
        <v>15</v>
      </c>
      <c r="AB77" s="58">
        <f>E71</f>
        <v>0</v>
      </c>
      <c r="AC77" s="64" t="s">
        <v>90</v>
      </c>
      <c r="AD77" s="58" t="str">
        <f t="shared" si="42"/>
        <v>HUA</v>
      </c>
      <c r="AE77" s="58">
        <f t="shared" si="43"/>
        <v>380</v>
      </c>
      <c r="AF77" s="65">
        <f t="shared" si="44"/>
        <v>0</v>
      </c>
    </row>
    <row r="78" spans="1:32" s="16" customFormat="1" ht="12.75" hidden="1" customHeight="1">
      <c r="A78" s="24"/>
      <c r="B78" s="374"/>
      <c r="C78" s="373"/>
      <c r="D78" s="373"/>
      <c r="E78" s="62"/>
      <c r="F78" s="20"/>
      <c r="G78" s="373">
        <f t="shared" si="38"/>
        <v>0</v>
      </c>
      <c r="H78" s="373">
        <f t="shared" si="39"/>
        <v>0</v>
      </c>
      <c r="I78" s="20"/>
      <c r="J78" s="20"/>
      <c r="K78" s="20"/>
      <c r="L78" s="20"/>
      <c r="M78" s="20">
        <f t="shared" si="40"/>
        <v>0</v>
      </c>
      <c r="N78" s="20">
        <f t="shared" si="41"/>
        <v>0</v>
      </c>
      <c r="O78" s="67"/>
      <c r="P78" s="67"/>
      <c r="Q78" s="20"/>
      <c r="R78" s="20"/>
      <c r="S78" s="63"/>
      <c r="AA78" s="58">
        <f>H71</f>
        <v>15</v>
      </c>
      <c r="AB78" s="58">
        <f>E71</f>
        <v>0</v>
      </c>
      <c r="AC78" s="64" t="s">
        <v>90</v>
      </c>
      <c r="AD78" s="58">
        <f t="shared" si="42"/>
        <v>0</v>
      </c>
      <c r="AE78" s="58">
        <f t="shared" si="43"/>
        <v>0</v>
      </c>
      <c r="AF78" s="65">
        <f t="shared" si="44"/>
        <v>0</v>
      </c>
    </row>
    <row r="79" spans="1:32" s="16" customFormat="1" ht="12.75" hidden="1" customHeight="1">
      <c r="A79" s="24"/>
      <c r="B79" s="374"/>
      <c r="C79" s="373"/>
      <c r="D79" s="373"/>
      <c r="E79" s="62"/>
      <c r="F79" s="20"/>
      <c r="G79" s="373">
        <f t="shared" si="38"/>
        <v>0</v>
      </c>
      <c r="H79" s="373">
        <f t="shared" si="39"/>
        <v>0</v>
      </c>
      <c r="I79" s="20"/>
      <c r="J79" s="20"/>
      <c r="K79" s="20"/>
      <c r="L79" s="20"/>
      <c r="M79" s="20">
        <f t="shared" si="40"/>
        <v>0</v>
      </c>
      <c r="N79" s="20">
        <f t="shared" si="41"/>
        <v>0</v>
      </c>
      <c r="O79" s="20"/>
      <c r="P79" s="20"/>
      <c r="Q79" s="20"/>
      <c r="R79" s="20"/>
      <c r="S79" s="63"/>
      <c r="AA79" s="58">
        <f>H71</f>
        <v>15</v>
      </c>
      <c r="AB79" s="58">
        <f>E71</f>
        <v>0</v>
      </c>
      <c r="AC79" s="64" t="s">
        <v>90</v>
      </c>
      <c r="AD79" s="58">
        <f t="shared" si="42"/>
        <v>0</v>
      </c>
      <c r="AE79" s="58">
        <f t="shared" si="43"/>
        <v>0</v>
      </c>
      <c r="AF79" s="65">
        <f t="shared" si="44"/>
        <v>0</v>
      </c>
    </row>
    <row r="80" spans="1:32" s="16" customFormat="1" ht="12.75" hidden="1" customHeight="1">
      <c r="A80" s="24" t="s">
        <v>21</v>
      </c>
      <c r="B80" s="374"/>
      <c r="C80" s="373"/>
      <c r="D80" s="373"/>
      <c r="E80" s="62"/>
      <c r="F80" s="20"/>
      <c r="G80" s="373">
        <f t="shared" si="38"/>
        <v>0</v>
      </c>
      <c r="H80" s="373">
        <f t="shared" si="39"/>
        <v>0</v>
      </c>
      <c r="I80" s="20"/>
      <c r="J80" s="20"/>
      <c r="K80" s="20"/>
      <c r="L80" s="20"/>
      <c r="M80" s="20">
        <f t="shared" si="40"/>
        <v>0</v>
      </c>
      <c r="N80" s="20">
        <f t="shared" si="41"/>
        <v>0</v>
      </c>
      <c r="O80" s="26"/>
      <c r="P80" s="26"/>
      <c r="Q80" s="26"/>
      <c r="R80" s="26"/>
      <c r="S80" s="63"/>
      <c r="AA80" s="58">
        <f>H71</f>
        <v>15</v>
      </c>
      <c r="AB80" s="58">
        <f>E71</f>
        <v>0</v>
      </c>
      <c r="AC80" s="64" t="s">
        <v>90</v>
      </c>
      <c r="AD80" s="58" t="str">
        <f t="shared" si="42"/>
        <v>COSCO T/S</v>
      </c>
      <c r="AE80" s="58">
        <f t="shared" si="43"/>
        <v>0</v>
      </c>
      <c r="AF80" s="65">
        <f t="shared" si="44"/>
        <v>0</v>
      </c>
    </row>
    <row r="81" spans="1:32" s="16" customFormat="1" ht="12.75" hidden="1" customHeight="1">
      <c r="A81" s="24" t="s">
        <v>22</v>
      </c>
      <c r="B81" s="28"/>
      <c r="C81" s="29">
        <v>1100</v>
      </c>
      <c r="D81" s="29">
        <v>15400</v>
      </c>
      <c r="E81" s="68">
        <f>SUM(E75:E80)</f>
        <v>0</v>
      </c>
      <c r="F81" s="30">
        <f>SUM(F75:F80)</f>
        <v>0</v>
      </c>
      <c r="G81" s="29">
        <f t="shared" si="38"/>
        <v>-1100</v>
      </c>
      <c r="H81" s="29">
        <f t="shared" si="39"/>
        <v>-15400</v>
      </c>
      <c r="I81" s="31">
        <f t="shared" ref="I81:R81" si="45">SUM(I75:I80)</f>
        <v>0</v>
      </c>
      <c r="J81" s="31">
        <f t="shared" si="45"/>
        <v>0</v>
      </c>
      <c r="K81" s="31">
        <f t="shared" si="45"/>
        <v>0</v>
      </c>
      <c r="L81" s="31">
        <f t="shared" si="45"/>
        <v>0</v>
      </c>
      <c r="M81" s="31">
        <f t="shared" si="45"/>
        <v>0</v>
      </c>
      <c r="N81" s="31">
        <f t="shared" si="45"/>
        <v>0</v>
      </c>
      <c r="O81" s="20">
        <f t="shared" si="45"/>
        <v>0</v>
      </c>
      <c r="P81" s="31">
        <f t="shared" si="45"/>
        <v>0</v>
      </c>
      <c r="Q81" s="31">
        <f t="shared" si="45"/>
        <v>0</v>
      </c>
      <c r="R81" s="31">
        <f t="shared" si="45"/>
        <v>0</v>
      </c>
      <c r="S81" s="63"/>
      <c r="AA81" s="58"/>
      <c r="AB81" s="58"/>
      <c r="AC81" s="64"/>
      <c r="AD81" s="58"/>
      <c r="AE81" s="58"/>
      <c r="AF81" s="58"/>
    </row>
    <row r="82" spans="1:32" s="16" customFormat="1" ht="12.75" hidden="1" customHeight="1">
      <c r="A82" s="69">
        <f>D81/C81</f>
        <v>14</v>
      </c>
      <c r="C82" s="70"/>
      <c r="E82" s="258">
        <f>E81/C81</f>
        <v>0</v>
      </c>
      <c r="F82" s="258">
        <f>F81/D81</f>
        <v>0</v>
      </c>
      <c r="I82" s="71" t="s">
        <v>89</v>
      </c>
      <c r="J82" s="72">
        <f>E81/C81</f>
        <v>0</v>
      </c>
      <c r="K82" s="71"/>
      <c r="L82" s="71">
        <f>C81*0.9</f>
        <v>990</v>
      </c>
      <c r="M82" s="71"/>
      <c r="N82" s="71"/>
      <c r="O82" s="88" t="s">
        <v>173</v>
      </c>
      <c r="P82" s="71"/>
      <c r="Q82" s="73"/>
      <c r="R82" s="16" t="s">
        <v>174</v>
      </c>
      <c r="AA82" s="58"/>
      <c r="AB82" s="58"/>
      <c r="AC82" s="64"/>
      <c r="AD82" s="58"/>
      <c r="AE82" s="58"/>
      <c r="AF82" s="58"/>
    </row>
    <row r="83" spans="1:32" hidden="1"/>
    <row r="84" spans="1:32" hidden="1"/>
    <row r="85" spans="1:32" s="12" customFormat="1" ht="12.75" customHeight="1">
      <c r="A85" s="75" t="s">
        <v>90</v>
      </c>
      <c r="B85" s="76" t="s">
        <v>491</v>
      </c>
      <c r="C85" s="77"/>
      <c r="D85" s="49"/>
      <c r="E85" s="76" t="s">
        <v>492</v>
      </c>
      <c r="F85" s="49"/>
      <c r="G85" s="75" t="s">
        <v>0</v>
      </c>
      <c r="H85" s="50">
        <v>16</v>
      </c>
      <c r="I85" s="49"/>
      <c r="J85" s="49" t="s">
        <v>74</v>
      </c>
      <c r="K85" s="49"/>
      <c r="L85" s="49"/>
      <c r="M85" s="78"/>
      <c r="N85" s="78"/>
      <c r="O85" s="78"/>
      <c r="P85" s="78"/>
      <c r="Q85" s="78"/>
      <c r="R85" s="78"/>
      <c r="S85" s="78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32" s="16" customFormat="1" ht="12.75" customHeight="1">
      <c r="A86" s="659" t="s">
        <v>6</v>
      </c>
      <c r="B86" s="655" t="s">
        <v>7</v>
      </c>
      <c r="C86" s="651" t="s">
        <v>1</v>
      </c>
      <c r="D86" s="652"/>
      <c r="E86" s="651" t="s">
        <v>2</v>
      </c>
      <c r="F86" s="652"/>
      <c r="G86" s="646" t="s">
        <v>3</v>
      </c>
      <c r="H86" s="646"/>
      <c r="I86" s="648" t="s">
        <v>4</v>
      </c>
      <c r="J86" s="649"/>
      <c r="K86" s="649"/>
      <c r="L86" s="649"/>
      <c r="M86" s="649"/>
      <c r="N86" s="650"/>
      <c r="O86" s="651"/>
      <c r="P86" s="652"/>
      <c r="Q86" s="646"/>
      <c r="R86" s="646"/>
      <c r="S86" s="655" t="s">
        <v>5</v>
      </c>
      <c r="T86" s="658"/>
      <c r="U86" s="467"/>
      <c r="V86" s="467"/>
      <c r="W86" s="467"/>
      <c r="X86" s="467"/>
      <c r="Y86" s="467"/>
      <c r="Z86" s="467"/>
      <c r="AA86" s="58"/>
      <c r="AB86" s="58"/>
      <c r="AC86" s="58"/>
      <c r="AD86" s="58"/>
      <c r="AE86" s="58"/>
      <c r="AF86" s="58"/>
    </row>
    <row r="87" spans="1:32" s="16" customFormat="1" ht="12.75" customHeight="1">
      <c r="A87" s="660"/>
      <c r="B87" s="656"/>
      <c r="C87" s="653"/>
      <c r="D87" s="654"/>
      <c r="E87" s="653"/>
      <c r="F87" s="654"/>
      <c r="G87" s="646"/>
      <c r="H87" s="646"/>
      <c r="I87" s="457" t="s">
        <v>8</v>
      </c>
      <c r="J87" s="459" t="s">
        <v>9</v>
      </c>
      <c r="K87" s="457" t="s">
        <v>10</v>
      </c>
      <c r="L87" s="459" t="s">
        <v>11</v>
      </c>
      <c r="M87" s="648" t="s">
        <v>12</v>
      </c>
      <c r="N87" s="650"/>
      <c r="O87" s="653"/>
      <c r="P87" s="654"/>
      <c r="Q87" s="646"/>
      <c r="R87" s="646"/>
      <c r="S87" s="656"/>
      <c r="T87" s="658"/>
      <c r="U87" s="467"/>
      <c r="V87" s="467"/>
      <c r="W87" s="467"/>
      <c r="X87" s="467"/>
      <c r="Y87" s="467"/>
      <c r="Z87" s="467"/>
      <c r="AA87" s="58"/>
      <c r="AB87" s="58"/>
      <c r="AC87" s="58"/>
      <c r="AD87" s="58"/>
      <c r="AE87" s="58"/>
      <c r="AF87" s="58"/>
    </row>
    <row r="88" spans="1:32" s="16" customFormat="1" ht="12.75" customHeight="1">
      <c r="A88" s="661"/>
      <c r="B88" s="657"/>
      <c r="C88" s="455" t="s">
        <v>13</v>
      </c>
      <c r="D88" s="455" t="s">
        <v>14</v>
      </c>
      <c r="E88" s="459" t="s">
        <v>13</v>
      </c>
      <c r="F88" s="455" t="s">
        <v>14</v>
      </c>
      <c r="G88" s="455" t="s">
        <v>13</v>
      </c>
      <c r="H88" s="455" t="s">
        <v>14</v>
      </c>
      <c r="I88" s="459" t="s">
        <v>13</v>
      </c>
      <c r="J88" s="455" t="s">
        <v>14</v>
      </c>
      <c r="K88" s="459" t="s">
        <v>13</v>
      </c>
      <c r="L88" s="455" t="s">
        <v>14</v>
      </c>
      <c r="M88" s="455"/>
      <c r="N88" s="455"/>
      <c r="O88" s="459" t="s">
        <v>13</v>
      </c>
      <c r="P88" s="455" t="s">
        <v>14</v>
      </c>
      <c r="Q88" s="455" t="s">
        <v>13</v>
      </c>
      <c r="R88" s="455" t="s">
        <v>14</v>
      </c>
      <c r="S88" s="657"/>
      <c r="T88" s="467"/>
      <c r="U88" s="467"/>
      <c r="V88" s="467"/>
      <c r="W88" s="467"/>
      <c r="X88" s="467"/>
      <c r="Y88" s="467"/>
      <c r="Z88" s="467"/>
      <c r="AA88" s="58" t="s">
        <v>15</v>
      </c>
      <c r="AB88" s="58" t="s">
        <v>16</v>
      </c>
      <c r="AC88" s="58" t="s">
        <v>17</v>
      </c>
      <c r="AD88" s="58" t="s">
        <v>18</v>
      </c>
      <c r="AE88" s="58" t="s">
        <v>19</v>
      </c>
      <c r="AF88" s="58" t="s">
        <v>20</v>
      </c>
    </row>
    <row r="89" spans="1:32" s="16" customFormat="1" ht="12.75" customHeight="1">
      <c r="A89" s="24" t="s">
        <v>38</v>
      </c>
      <c r="B89" s="456">
        <f>B75+7</f>
        <v>43202</v>
      </c>
      <c r="C89" s="455"/>
      <c r="D89" s="455"/>
      <c r="E89" s="62"/>
      <c r="F89" s="20"/>
      <c r="G89" s="455">
        <f t="shared" ref="G89:G95" si="46">E89-C89</f>
        <v>0</v>
      </c>
      <c r="H89" s="455">
        <f t="shared" ref="H89:H95" si="47">F89-D89</f>
        <v>0</v>
      </c>
      <c r="I89" s="25"/>
      <c r="J89" s="25"/>
      <c r="K89" s="26"/>
      <c r="L89" s="26"/>
      <c r="M89" s="20">
        <f t="shared" ref="M89:M94" si="48">I89+K89</f>
        <v>0</v>
      </c>
      <c r="N89" s="20">
        <f t="shared" ref="N89:N94" si="49">J89+L89</f>
        <v>0</v>
      </c>
      <c r="O89" s="25"/>
      <c r="P89" s="25"/>
      <c r="Q89" s="26"/>
      <c r="R89" s="26"/>
      <c r="S89" s="63"/>
      <c r="AA89" s="58">
        <f>H85</f>
        <v>16</v>
      </c>
      <c r="AB89" s="58" t="str">
        <f>E85</f>
        <v>JVT-NU3-016-N</v>
      </c>
      <c r="AC89" s="64" t="s">
        <v>90</v>
      </c>
      <c r="AD89" s="58" t="str">
        <f t="shared" ref="AD89:AD94" si="50">A89</f>
        <v>LCH</v>
      </c>
      <c r="AE89" s="58">
        <f t="shared" ref="AE89:AE94" si="51">C89</f>
        <v>0</v>
      </c>
      <c r="AF89" s="65">
        <f t="shared" ref="AF89:AF94" si="52">E89</f>
        <v>0</v>
      </c>
    </row>
    <row r="90" spans="1:32" s="16" customFormat="1" ht="12.75" customHeight="1">
      <c r="A90" s="24" t="s">
        <v>168</v>
      </c>
      <c r="B90" s="456">
        <f>B76+7</f>
        <v>43203</v>
      </c>
      <c r="C90" s="455">
        <v>720</v>
      </c>
      <c r="D90" s="455">
        <v>10000</v>
      </c>
      <c r="E90" s="62">
        <v>930</v>
      </c>
      <c r="F90" s="20">
        <v>14006</v>
      </c>
      <c r="G90" s="67">
        <f t="shared" si="46"/>
        <v>210</v>
      </c>
      <c r="H90" s="455">
        <f t="shared" si="47"/>
        <v>4006</v>
      </c>
      <c r="I90" s="26"/>
      <c r="J90" s="26"/>
      <c r="K90" s="26"/>
      <c r="L90" s="26"/>
      <c r="M90" s="20">
        <f t="shared" si="48"/>
        <v>0</v>
      </c>
      <c r="N90" s="20">
        <f t="shared" si="49"/>
        <v>0</v>
      </c>
      <c r="O90" s="26"/>
      <c r="P90" s="26"/>
      <c r="Q90" s="26"/>
      <c r="R90" s="26"/>
      <c r="S90" s="63"/>
      <c r="AA90" s="58">
        <f>H85</f>
        <v>16</v>
      </c>
      <c r="AB90" s="58" t="str">
        <f>E85</f>
        <v>JVT-NU3-016-N</v>
      </c>
      <c r="AC90" s="64" t="s">
        <v>90</v>
      </c>
      <c r="AD90" s="58" t="str">
        <f t="shared" si="50"/>
        <v>PAT</v>
      </c>
      <c r="AE90" s="58">
        <f t="shared" si="51"/>
        <v>720</v>
      </c>
      <c r="AF90" s="65">
        <f t="shared" si="52"/>
        <v>930</v>
      </c>
    </row>
    <row r="91" spans="1:32" s="16" customFormat="1" ht="12.75" customHeight="1">
      <c r="A91" s="24" t="s">
        <v>365</v>
      </c>
      <c r="B91" s="456">
        <f>B77+7</f>
        <v>43209</v>
      </c>
      <c r="C91" s="455">
        <v>380</v>
      </c>
      <c r="D91" s="455">
        <v>5400</v>
      </c>
      <c r="E91" s="62">
        <v>151</v>
      </c>
      <c r="F91" s="20">
        <v>4732</v>
      </c>
      <c r="G91" s="455">
        <f t="shared" si="46"/>
        <v>-229</v>
      </c>
      <c r="H91" s="455">
        <f t="shared" si="47"/>
        <v>-668</v>
      </c>
      <c r="I91" s="25"/>
      <c r="J91" s="25"/>
      <c r="K91" s="20"/>
      <c r="L91" s="20"/>
      <c r="M91" s="20">
        <f t="shared" si="48"/>
        <v>0</v>
      </c>
      <c r="N91" s="20">
        <f t="shared" si="49"/>
        <v>0</v>
      </c>
      <c r="O91" s="25"/>
      <c r="P91" s="25"/>
      <c r="Q91" s="20"/>
      <c r="R91" s="20"/>
      <c r="S91" s="63"/>
      <c r="AA91" s="58">
        <f>H85</f>
        <v>16</v>
      </c>
      <c r="AB91" s="58" t="str">
        <f>E85</f>
        <v>JVT-NU3-016-N</v>
      </c>
      <c r="AC91" s="64" t="s">
        <v>90</v>
      </c>
      <c r="AD91" s="58" t="str">
        <f t="shared" si="50"/>
        <v>HUA</v>
      </c>
      <c r="AE91" s="58">
        <f t="shared" si="51"/>
        <v>380</v>
      </c>
      <c r="AF91" s="65">
        <f t="shared" si="52"/>
        <v>151</v>
      </c>
    </row>
    <row r="92" spans="1:32" s="16" customFormat="1" ht="12.75" customHeight="1">
      <c r="A92" s="24"/>
      <c r="B92" s="456"/>
      <c r="C92" s="455"/>
      <c r="D92" s="455"/>
      <c r="E92" s="62"/>
      <c r="F92" s="20"/>
      <c r="G92" s="455">
        <f t="shared" si="46"/>
        <v>0</v>
      </c>
      <c r="H92" s="455">
        <f t="shared" si="47"/>
        <v>0</v>
      </c>
      <c r="I92" s="20"/>
      <c r="J92" s="20"/>
      <c r="K92" s="20"/>
      <c r="L92" s="20"/>
      <c r="M92" s="20">
        <f t="shared" si="48"/>
        <v>0</v>
      </c>
      <c r="N92" s="20">
        <f t="shared" si="49"/>
        <v>0</v>
      </c>
      <c r="O92" s="67"/>
      <c r="P92" s="67"/>
      <c r="Q92" s="20"/>
      <c r="R92" s="20"/>
      <c r="S92" s="63"/>
      <c r="AA92" s="58">
        <f>H85</f>
        <v>16</v>
      </c>
      <c r="AB92" s="58" t="str">
        <f>E85</f>
        <v>JVT-NU3-016-N</v>
      </c>
      <c r="AC92" s="64" t="s">
        <v>90</v>
      </c>
      <c r="AD92" s="58">
        <f t="shared" si="50"/>
        <v>0</v>
      </c>
      <c r="AE92" s="58">
        <f t="shared" si="51"/>
        <v>0</v>
      </c>
      <c r="AF92" s="65">
        <f t="shared" si="52"/>
        <v>0</v>
      </c>
    </row>
    <row r="93" spans="1:32" s="16" customFormat="1" ht="12.75" customHeight="1">
      <c r="A93" s="24"/>
      <c r="B93" s="456"/>
      <c r="C93" s="455"/>
      <c r="D93" s="455"/>
      <c r="E93" s="62"/>
      <c r="F93" s="20"/>
      <c r="G93" s="455">
        <f t="shared" si="46"/>
        <v>0</v>
      </c>
      <c r="H93" s="455">
        <f t="shared" si="47"/>
        <v>0</v>
      </c>
      <c r="I93" s="20"/>
      <c r="J93" s="20"/>
      <c r="K93" s="20"/>
      <c r="L93" s="20"/>
      <c r="M93" s="20">
        <f t="shared" si="48"/>
        <v>0</v>
      </c>
      <c r="N93" s="20">
        <f t="shared" si="49"/>
        <v>0</v>
      </c>
      <c r="O93" s="20"/>
      <c r="P93" s="20"/>
      <c r="Q93" s="20"/>
      <c r="R93" s="20"/>
      <c r="S93" s="63"/>
      <c r="AA93" s="58">
        <f>H85</f>
        <v>16</v>
      </c>
      <c r="AB93" s="58" t="str">
        <f>E85</f>
        <v>JVT-NU3-016-N</v>
      </c>
      <c r="AC93" s="64" t="s">
        <v>90</v>
      </c>
      <c r="AD93" s="58">
        <f t="shared" si="50"/>
        <v>0</v>
      </c>
      <c r="AE93" s="58">
        <f t="shared" si="51"/>
        <v>0</v>
      </c>
      <c r="AF93" s="65">
        <f t="shared" si="52"/>
        <v>0</v>
      </c>
    </row>
    <row r="94" spans="1:32" s="16" customFormat="1" ht="12.75" customHeight="1">
      <c r="A94" s="24" t="s">
        <v>21</v>
      </c>
      <c r="B94" s="456"/>
      <c r="C94" s="455"/>
      <c r="D94" s="455"/>
      <c r="E94" s="62"/>
      <c r="F94" s="20"/>
      <c r="G94" s="455">
        <f t="shared" si="46"/>
        <v>0</v>
      </c>
      <c r="H94" s="455">
        <f t="shared" si="47"/>
        <v>0</v>
      </c>
      <c r="I94" s="20"/>
      <c r="J94" s="20"/>
      <c r="K94" s="20"/>
      <c r="L94" s="20"/>
      <c r="M94" s="20">
        <f t="shared" si="48"/>
        <v>0</v>
      </c>
      <c r="N94" s="20">
        <f t="shared" si="49"/>
        <v>0</v>
      </c>
      <c r="O94" s="26"/>
      <c r="P94" s="26"/>
      <c r="Q94" s="26"/>
      <c r="R94" s="26"/>
      <c r="S94" s="63"/>
      <c r="AA94" s="58">
        <f>H85</f>
        <v>16</v>
      </c>
      <c r="AB94" s="58" t="str">
        <f>E85</f>
        <v>JVT-NU3-016-N</v>
      </c>
      <c r="AC94" s="64" t="s">
        <v>90</v>
      </c>
      <c r="AD94" s="58" t="str">
        <f t="shared" si="50"/>
        <v>COSCO T/S</v>
      </c>
      <c r="AE94" s="58">
        <f t="shared" si="51"/>
        <v>0</v>
      </c>
      <c r="AF94" s="65">
        <f t="shared" si="52"/>
        <v>0</v>
      </c>
    </row>
    <row r="95" spans="1:32" s="16" customFormat="1" ht="12.75" customHeight="1">
      <c r="A95" s="24" t="s">
        <v>22</v>
      </c>
      <c r="B95" s="28"/>
      <c r="C95" s="29">
        <v>1100</v>
      </c>
      <c r="D95" s="29">
        <v>15400</v>
      </c>
      <c r="E95" s="68">
        <f>SUM(E89:E94)</f>
        <v>1081</v>
      </c>
      <c r="F95" s="30">
        <f>SUM(F89:F94)</f>
        <v>18738</v>
      </c>
      <c r="G95" s="29">
        <f t="shared" si="46"/>
        <v>-19</v>
      </c>
      <c r="H95" s="29">
        <f t="shared" si="47"/>
        <v>3338</v>
      </c>
      <c r="I95" s="31">
        <f t="shared" ref="I95:R95" si="53">SUM(I89:I94)</f>
        <v>0</v>
      </c>
      <c r="J95" s="31">
        <f t="shared" si="53"/>
        <v>0</v>
      </c>
      <c r="K95" s="31">
        <f t="shared" si="53"/>
        <v>0</v>
      </c>
      <c r="L95" s="31">
        <f t="shared" si="53"/>
        <v>0</v>
      </c>
      <c r="M95" s="31">
        <f t="shared" si="53"/>
        <v>0</v>
      </c>
      <c r="N95" s="31">
        <f t="shared" si="53"/>
        <v>0</v>
      </c>
      <c r="O95" s="20">
        <f t="shared" si="53"/>
        <v>0</v>
      </c>
      <c r="P95" s="31">
        <f t="shared" si="53"/>
        <v>0</v>
      </c>
      <c r="Q95" s="31">
        <f t="shared" si="53"/>
        <v>0</v>
      </c>
      <c r="R95" s="31">
        <f t="shared" si="53"/>
        <v>0</v>
      </c>
      <c r="S95" s="63"/>
      <c r="AA95" s="58"/>
      <c r="AB95" s="58"/>
      <c r="AC95" s="64"/>
      <c r="AD95" s="58"/>
      <c r="AE95" s="58"/>
      <c r="AF95" s="58"/>
    </row>
    <row r="96" spans="1:32" s="16" customFormat="1" ht="12.75" customHeight="1">
      <c r="A96" s="69">
        <f>D95/C95</f>
        <v>14</v>
      </c>
      <c r="C96" s="70"/>
      <c r="E96" s="258">
        <f>E95/C95</f>
        <v>0.98272727272727278</v>
      </c>
      <c r="F96" s="258">
        <f>F95/D95</f>
        <v>1.2167532467532467</v>
      </c>
      <c r="I96" s="71" t="s">
        <v>89</v>
      </c>
      <c r="J96" s="72">
        <f>E95/C95</f>
        <v>0.98272727272727278</v>
      </c>
      <c r="K96" s="71"/>
      <c r="L96" s="71">
        <f>C95*0.9</f>
        <v>990</v>
      </c>
      <c r="M96" s="71"/>
      <c r="N96" s="71"/>
      <c r="O96" s="88" t="s">
        <v>173</v>
      </c>
      <c r="P96" s="71"/>
      <c r="Q96" s="73"/>
      <c r="R96" s="16" t="s">
        <v>174</v>
      </c>
      <c r="AA96" s="58"/>
      <c r="AB96" s="58"/>
      <c r="AC96" s="64"/>
      <c r="AD96" s="58"/>
      <c r="AE96" s="58"/>
      <c r="AF96" s="58"/>
    </row>
    <row r="99" spans="1:32" s="12" customFormat="1" ht="12.75" customHeight="1">
      <c r="A99" s="75" t="s">
        <v>90</v>
      </c>
      <c r="B99" s="76" t="s">
        <v>668</v>
      </c>
      <c r="C99" s="77"/>
      <c r="D99" s="49"/>
      <c r="E99" s="76" t="s">
        <v>473</v>
      </c>
      <c r="F99" s="49"/>
      <c r="G99" s="75" t="s">
        <v>0</v>
      </c>
      <c r="H99" s="50">
        <v>17</v>
      </c>
      <c r="I99" s="49"/>
      <c r="J99" s="49" t="s">
        <v>74</v>
      </c>
      <c r="K99" s="49"/>
      <c r="L99" s="49"/>
      <c r="M99" s="78"/>
      <c r="N99" s="78"/>
      <c r="O99" s="78"/>
      <c r="P99" s="78"/>
      <c r="Q99" s="78"/>
      <c r="R99" s="78"/>
      <c r="S99" s="78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32" s="16" customFormat="1" ht="12.75" customHeight="1">
      <c r="A100" s="659" t="s">
        <v>6</v>
      </c>
      <c r="B100" s="655" t="s">
        <v>7</v>
      </c>
      <c r="C100" s="651" t="s">
        <v>1</v>
      </c>
      <c r="D100" s="652"/>
      <c r="E100" s="651" t="s">
        <v>2</v>
      </c>
      <c r="F100" s="652"/>
      <c r="G100" s="646" t="s">
        <v>3</v>
      </c>
      <c r="H100" s="646"/>
      <c r="I100" s="648" t="s">
        <v>4</v>
      </c>
      <c r="J100" s="649"/>
      <c r="K100" s="649"/>
      <c r="L100" s="649"/>
      <c r="M100" s="649"/>
      <c r="N100" s="650"/>
      <c r="O100" s="651"/>
      <c r="P100" s="652"/>
      <c r="Q100" s="646"/>
      <c r="R100" s="646"/>
      <c r="S100" s="655" t="s">
        <v>5</v>
      </c>
      <c r="T100" s="658"/>
      <c r="U100" s="505"/>
      <c r="V100" s="505"/>
      <c r="W100" s="505"/>
      <c r="X100" s="505"/>
      <c r="Y100" s="505"/>
      <c r="Z100" s="505"/>
      <c r="AA100" s="58"/>
      <c r="AB100" s="58"/>
      <c r="AC100" s="58"/>
      <c r="AD100" s="58"/>
      <c r="AE100" s="58"/>
      <c r="AF100" s="58"/>
    </row>
    <row r="101" spans="1:32" s="16" customFormat="1" ht="12.75" customHeight="1">
      <c r="A101" s="660"/>
      <c r="B101" s="656"/>
      <c r="C101" s="653"/>
      <c r="D101" s="654"/>
      <c r="E101" s="653"/>
      <c r="F101" s="654"/>
      <c r="G101" s="646"/>
      <c r="H101" s="646"/>
      <c r="I101" s="506" t="s">
        <v>8</v>
      </c>
      <c r="J101" s="507" t="s">
        <v>9</v>
      </c>
      <c r="K101" s="506" t="s">
        <v>10</v>
      </c>
      <c r="L101" s="507" t="s">
        <v>11</v>
      </c>
      <c r="M101" s="648" t="s">
        <v>12</v>
      </c>
      <c r="N101" s="650"/>
      <c r="O101" s="653"/>
      <c r="P101" s="654"/>
      <c r="Q101" s="646"/>
      <c r="R101" s="646"/>
      <c r="S101" s="656"/>
      <c r="T101" s="658"/>
      <c r="U101" s="505"/>
      <c r="V101" s="505"/>
      <c r="W101" s="505"/>
      <c r="X101" s="505"/>
      <c r="Y101" s="505"/>
      <c r="Z101" s="505"/>
      <c r="AA101" s="58"/>
      <c r="AB101" s="58"/>
      <c r="AC101" s="58"/>
      <c r="AD101" s="58"/>
      <c r="AE101" s="58"/>
      <c r="AF101" s="58"/>
    </row>
    <row r="102" spans="1:32" s="16" customFormat="1" ht="12.75" customHeight="1">
      <c r="A102" s="661"/>
      <c r="B102" s="657"/>
      <c r="C102" s="493" t="s">
        <v>13</v>
      </c>
      <c r="D102" s="493" t="s">
        <v>14</v>
      </c>
      <c r="E102" s="507" t="s">
        <v>13</v>
      </c>
      <c r="F102" s="493" t="s">
        <v>14</v>
      </c>
      <c r="G102" s="493" t="s">
        <v>13</v>
      </c>
      <c r="H102" s="493" t="s">
        <v>14</v>
      </c>
      <c r="I102" s="507" t="s">
        <v>13</v>
      </c>
      <c r="J102" s="493" t="s">
        <v>14</v>
      </c>
      <c r="K102" s="507" t="s">
        <v>13</v>
      </c>
      <c r="L102" s="493" t="s">
        <v>14</v>
      </c>
      <c r="M102" s="493"/>
      <c r="N102" s="493"/>
      <c r="O102" s="507" t="s">
        <v>13</v>
      </c>
      <c r="P102" s="493" t="s">
        <v>14</v>
      </c>
      <c r="Q102" s="493" t="s">
        <v>13</v>
      </c>
      <c r="R102" s="493" t="s">
        <v>14</v>
      </c>
      <c r="S102" s="657"/>
      <c r="T102" s="505"/>
      <c r="U102" s="505"/>
      <c r="V102" s="505"/>
      <c r="W102" s="505"/>
      <c r="X102" s="505"/>
      <c r="Y102" s="505"/>
      <c r="Z102" s="505"/>
      <c r="AA102" s="58" t="s">
        <v>15</v>
      </c>
      <c r="AB102" s="58" t="s">
        <v>16</v>
      </c>
      <c r="AC102" s="58" t="s">
        <v>17</v>
      </c>
      <c r="AD102" s="58" t="s">
        <v>18</v>
      </c>
      <c r="AE102" s="58" t="s">
        <v>19</v>
      </c>
      <c r="AF102" s="58" t="s">
        <v>20</v>
      </c>
    </row>
    <row r="103" spans="1:32" s="16" customFormat="1" ht="12.75" customHeight="1">
      <c r="A103" s="24" t="s">
        <v>38</v>
      </c>
      <c r="B103" s="494">
        <f>B89+7</f>
        <v>43209</v>
      </c>
      <c r="C103" s="493"/>
      <c r="D103" s="493"/>
      <c r="E103" s="62"/>
      <c r="F103" s="20"/>
      <c r="G103" s="493">
        <f t="shared" ref="G103:G109" si="54">E103-C103</f>
        <v>0</v>
      </c>
      <c r="H103" s="493">
        <f t="shared" ref="H103:H109" si="55">F103-D103</f>
        <v>0</v>
      </c>
      <c r="I103" s="25"/>
      <c r="J103" s="25"/>
      <c r="K103" s="26"/>
      <c r="L103" s="26"/>
      <c r="M103" s="20">
        <f t="shared" ref="M103:M108" si="56">I103+K103</f>
        <v>0</v>
      </c>
      <c r="N103" s="20">
        <f t="shared" ref="N103:N108" si="57">J103+L103</f>
        <v>0</v>
      </c>
      <c r="O103" s="25"/>
      <c r="P103" s="25"/>
      <c r="Q103" s="26"/>
      <c r="R103" s="26"/>
      <c r="S103" s="63"/>
      <c r="AA103" s="58">
        <f>H99</f>
        <v>17</v>
      </c>
      <c r="AB103" s="58" t="str">
        <f>E99</f>
        <v>JVT-TCZ-011-N</v>
      </c>
      <c r="AC103" s="64" t="s">
        <v>90</v>
      </c>
      <c r="AD103" s="58" t="str">
        <f t="shared" ref="AD103:AD108" si="58">A103</f>
        <v>LCH</v>
      </c>
      <c r="AE103" s="58">
        <f t="shared" ref="AE103:AE108" si="59">C103</f>
        <v>0</v>
      </c>
      <c r="AF103" s="65">
        <f t="shared" ref="AF103:AF108" si="60">E103</f>
        <v>0</v>
      </c>
    </row>
    <row r="104" spans="1:32" s="16" customFormat="1" ht="12.75" customHeight="1">
      <c r="A104" s="24" t="s">
        <v>168</v>
      </c>
      <c r="B104" s="494">
        <f>B90+7</f>
        <v>43210</v>
      </c>
      <c r="C104" s="493">
        <v>720</v>
      </c>
      <c r="D104" s="493">
        <v>10000</v>
      </c>
      <c r="E104" s="62">
        <v>92</v>
      </c>
      <c r="F104" s="20">
        <v>1810</v>
      </c>
      <c r="G104" s="67">
        <f t="shared" si="54"/>
        <v>-628</v>
      </c>
      <c r="H104" s="493">
        <f t="shared" si="55"/>
        <v>-8190</v>
      </c>
      <c r="I104" s="26"/>
      <c r="J104" s="26"/>
      <c r="K104" s="26"/>
      <c r="L104" s="26"/>
      <c r="M104" s="20">
        <f t="shared" si="56"/>
        <v>0</v>
      </c>
      <c r="N104" s="20">
        <f t="shared" si="57"/>
        <v>0</v>
      </c>
      <c r="O104" s="26"/>
      <c r="P104" s="26"/>
      <c r="Q104" s="26"/>
      <c r="R104" s="26"/>
      <c r="S104" s="63"/>
      <c r="AA104" s="58">
        <f>H99</f>
        <v>17</v>
      </c>
      <c r="AB104" s="58" t="str">
        <f>E99</f>
        <v>JVT-TCZ-011-N</v>
      </c>
      <c r="AC104" s="64" t="s">
        <v>90</v>
      </c>
      <c r="AD104" s="58" t="str">
        <f t="shared" si="58"/>
        <v>PAT</v>
      </c>
      <c r="AE104" s="58">
        <f t="shared" si="59"/>
        <v>720</v>
      </c>
      <c r="AF104" s="65">
        <f t="shared" si="60"/>
        <v>92</v>
      </c>
    </row>
    <row r="105" spans="1:32" s="16" customFormat="1" ht="12.75" customHeight="1">
      <c r="A105" s="24" t="s">
        <v>365</v>
      </c>
      <c r="B105" s="494">
        <f>B91+7</f>
        <v>43216</v>
      </c>
      <c r="C105" s="493">
        <v>380</v>
      </c>
      <c r="D105" s="493">
        <v>5400</v>
      </c>
      <c r="E105" s="62">
        <v>197</v>
      </c>
      <c r="F105" s="20">
        <v>2807</v>
      </c>
      <c r="G105" s="493">
        <f t="shared" si="54"/>
        <v>-183</v>
      </c>
      <c r="H105" s="493">
        <f t="shared" si="55"/>
        <v>-2593</v>
      </c>
      <c r="I105" s="25"/>
      <c r="J105" s="25"/>
      <c r="K105" s="20"/>
      <c r="L105" s="20"/>
      <c r="M105" s="20">
        <f t="shared" si="56"/>
        <v>0</v>
      </c>
      <c r="N105" s="20">
        <f t="shared" si="57"/>
        <v>0</v>
      </c>
      <c r="O105" s="25"/>
      <c r="P105" s="25"/>
      <c r="Q105" s="20"/>
      <c r="R105" s="20"/>
      <c r="S105" s="63"/>
      <c r="AA105" s="58">
        <f>H99</f>
        <v>17</v>
      </c>
      <c r="AB105" s="58" t="str">
        <f>E99</f>
        <v>JVT-TCZ-011-N</v>
      </c>
      <c r="AC105" s="64" t="s">
        <v>90</v>
      </c>
      <c r="AD105" s="58" t="str">
        <f t="shared" si="58"/>
        <v>HUA</v>
      </c>
      <c r="AE105" s="58">
        <f t="shared" si="59"/>
        <v>380</v>
      </c>
      <c r="AF105" s="65">
        <f t="shared" si="60"/>
        <v>197</v>
      </c>
    </row>
    <row r="106" spans="1:32" s="16" customFormat="1" ht="12.75" customHeight="1">
      <c r="A106" s="24"/>
      <c r="B106" s="494"/>
      <c r="C106" s="493"/>
      <c r="D106" s="493"/>
      <c r="E106" s="62"/>
      <c r="F106" s="20"/>
      <c r="G106" s="493">
        <f t="shared" si="54"/>
        <v>0</v>
      </c>
      <c r="H106" s="493">
        <f t="shared" si="55"/>
        <v>0</v>
      </c>
      <c r="I106" s="20"/>
      <c r="J106" s="20"/>
      <c r="K106" s="20"/>
      <c r="L106" s="20"/>
      <c r="M106" s="20">
        <f t="shared" si="56"/>
        <v>0</v>
      </c>
      <c r="N106" s="20">
        <f t="shared" si="57"/>
        <v>0</v>
      </c>
      <c r="O106" s="67"/>
      <c r="P106" s="67"/>
      <c r="Q106" s="20"/>
      <c r="R106" s="20"/>
      <c r="S106" s="63"/>
      <c r="AA106" s="58">
        <f>H99</f>
        <v>17</v>
      </c>
      <c r="AB106" s="58" t="str">
        <f>E99</f>
        <v>JVT-TCZ-011-N</v>
      </c>
      <c r="AC106" s="64" t="s">
        <v>90</v>
      </c>
      <c r="AD106" s="58">
        <f t="shared" si="58"/>
        <v>0</v>
      </c>
      <c r="AE106" s="58">
        <f t="shared" si="59"/>
        <v>0</v>
      </c>
      <c r="AF106" s="65">
        <f t="shared" si="60"/>
        <v>0</v>
      </c>
    </row>
    <row r="107" spans="1:32" s="16" customFormat="1" ht="12.75" customHeight="1">
      <c r="A107" s="24"/>
      <c r="B107" s="494"/>
      <c r="C107" s="493"/>
      <c r="D107" s="493"/>
      <c r="E107" s="62"/>
      <c r="F107" s="20"/>
      <c r="G107" s="493">
        <f t="shared" si="54"/>
        <v>0</v>
      </c>
      <c r="H107" s="493">
        <f t="shared" si="55"/>
        <v>0</v>
      </c>
      <c r="I107" s="20"/>
      <c r="J107" s="20"/>
      <c r="K107" s="20"/>
      <c r="L107" s="20"/>
      <c r="M107" s="20">
        <f t="shared" si="56"/>
        <v>0</v>
      </c>
      <c r="N107" s="20">
        <f t="shared" si="57"/>
        <v>0</v>
      </c>
      <c r="O107" s="20"/>
      <c r="P107" s="20"/>
      <c r="Q107" s="20"/>
      <c r="R107" s="20"/>
      <c r="S107" s="63"/>
      <c r="AA107" s="58">
        <f>H99</f>
        <v>17</v>
      </c>
      <c r="AB107" s="58" t="str">
        <f>E99</f>
        <v>JVT-TCZ-011-N</v>
      </c>
      <c r="AC107" s="64" t="s">
        <v>90</v>
      </c>
      <c r="AD107" s="58">
        <f t="shared" si="58"/>
        <v>0</v>
      </c>
      <c r="AE107" s="58">
        <f t="shared" si="59"/>
        <v>0</v>
      </c>
      <c r="AF107" s="65">
        <f t="shared" si="60"/>
        <v>0</v>
      </c>
    </row>
    <row r="108" spans="1:32" s="16" customFormat="1" ht="12.75" customHeight="1">
      <c r="A108" s="24" t="s">
        <v>21</v>
      </c>
      <c r="B108" s="494"/>
      <c r="C108" s="493"/>
      <c r="D108" s="493"/>
      <c r="E108" s="62"/>
      <c r="F108" s="20"/>
      <c r="G108" s="493">
        <f t="shared" si="54"/>
        <v>0</v>
      </c>
      <c r="H108" s="493">
        <f t="shared" si="55"/>
        <v>0</v>
      </c>
      <c r="I108" s="20"/>
      <c r="J108" s="20"/>
      <c r="K108" s="20"/>
      <c r="L108" s="20"/>
      <c r="M108" s="20">
        <f t="shared" si="56"/>
        <v>0</v>
      </c>
      <c r="N108" s="20">
        <f t="shared" si="57"/>
        <v>0</v>
      </c>
      <c r="O108" s="26"/>
      <c r="P108" s="26"/>
      <c r="Q108" s="26"/>
      <c r="R108" s="26"/>
      <c r="S108" s="63"/>
      <c r="AA108" s="58">
        <f>H99</f>
        <v>17</v>
      </c>
      <c r="AB108" s="58" t="str">
        <f>E99</f>
        <v>JVT-TCZ-011-N</v>
      </c>
      <c r="AC108" s="64" t="s">
        <v>90</v>
      </c>
      <c r="AD108" s="58" t="str">
        <f t="shared" si="58"/>
        <v>COSCO T/S</v>
      </c>
      <c r="AE108" s="58">
        <f t="shared" si="59"/>
        <v>0</v>
      </c>
      <c r="AF108" s="65">
        <f t="shared" si="60"/>
        <v>0</v>
      </c>
    </row>
    <row r="109" spans="1:32" s="16" customFormat="1" ht="12.75" customHeight="1">
      <c r="A109" s="24" t="s">
        <v>22</v>
      </c>
      <c r="B109" s="28"/>
      <c r="C109" s="29">
        <v>1100</v>
      </c>
      <c r="D109" s="29">
        <v>15400</v>
      </c>
      <c r="E109" s="68">
        <f>SUM(E103:E108)</f>
        <v>289</v>
      </c>
      <c r="F109" s="30">
        <f>SUM(F103:F108)</f>
        <v>4617</v>
      </c>
      <c r="G109" s="29">
        <f t="shared" si="54"/>
        <v>-811</v>
      </c>
      <c r="H109" s="29">
        <f t="shared" si="55"/>
        <v>-10783</v>
      </c>
      <c r="I109" s="31">
        <f t="shared" ref="I109:R109" si="61">SUM(I103:I108)</f>
        <v>0</v>
      </c>
      <c r="J109" s="31">
        <f t="shared" si="61"/>
        <v>0</v>
      </c>
      <c r="K109" s="31">
        <f t="shared" si="61"/>
        <v>0</v>
      </c>
      <c r="L109" s="31">
        <f t="shared" si="61"/>
        <v>0</v>
      </c>
      <c r="M109" s="31">
        <f t="shared" si="61"/>
        <v>0</v>
      </c>
      <c r="N109" s="31">
        <f t="shared" si="61"/>
        <v>0</v>
      </c>
      <c r="O109" s="20">
        <f t="shared" si="61"/>
        <v>0</v>
      </c>
      <c r="P109" s="31">
        <f t="shared" si="61"/>
        <v>0</v>
      </c>
      <c r="Q109" s="31">
        <f t="shared" si="61"/>
        <v>0</v>
      </c>
      <c r="R109" s="31">
        <f t="shared" si="61"/>
        <v>0</v>
      </c>
      <c r="S109" s="63"/>
      <c r="AA109" s="58"/>
      <c r="AB109" s="58"/>
      <c r="AC109" s="64"/>
      <c r="AD109" s="58"/>
      <c r="AE109" s="58"/>
      <c r="AF109" s="58"/>
    </row>
    <row r="110" spans="1:32" s="16" customFormat="1" ht="12.75" customHeight="1">
      <c r="A110" s="69">
        <f>D109/C109</f>
        <v>14</v>
      </c>
      <c r="C110" s="70"/>
      <c r="E110" s="258">
        <f>E109/C109</f>
        <v>0.26272727272727275</v>
      </c>
      <c r="F110" s="258">
        <f>F109/D109</f>
        <v>0.2998051948051948</v>
      </c>
      <c r="I110" s="71" t="s">
        <v>89</v>
      </c>
      <c r="J110" s="72">
        <f>E109/C109</f>
        <v>0.26272727272727275</v>
      </c>
      <c r="K110" s="71"/>
      <c r="L110" s="71">
        <f>C109*0.9</f>
        <v>990</v>
      </c>
      <c r="M110" s="71"/>
      <c r="N110" s="71"/>
      <c r="O110" s="88" t="s">
        <v>173</v>
      </c>
      <c r="P110" s="71"/>
      <c r="Q110" s="73"/>
      <c r="R110" s="16" t="s">
        <v>174</v>
      </c>
      <c r="AA110" s="58"/>
      <c r="AB110" s="58"/>
      <c r="AC110" s="64"/>
      <c r="AD110" s="58"/>
      <c r="AE110" s="58"/>
      <c r="AF110" s="58"/>
    </row>
    <row r="113" spans="1:32" s="12" customFormat="1" ht="12.75" customHeight="1">
      <c r="A113" s="75" t="s">
        <v>90</v>
      </c>
      <c r="B113" s="76" t="s">
        <v>786</v>
      </c>
      <c r="C113" s="77"/>
      <c r="D113" s="49"/>
      <c r="E113" s="76" t="s">
        <v>474</v>
      </c>
      <c r="F113" s="49"/>
      <c r="G113" s="75" t="s">
        <v>0</v>
      </c>
      <c r="H113" s="50">
        <v>18</v>
      </c>
      <c r="I113" s="49"/>
      <c r="J113" s="49" t="s">
        <v>74</v>
      </c>
      <c r="K113" s="49"/>
      <c r="L113" s="49"/>
      <c r="M113" s="78"/>
      <c r="N113" s="78"/>
      <c r="O113" s="78"/>
      <c r="P113" s="78"/>
      <c r="Q113" s="78"/>
      <c r="R113" s="78"/>
      <c r="S113" s="78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32" s="16" customFormat="1" ht="12.75" customHeight="1">
      <c r="A114" s="659" t="s">
        <v>6</v>
      </c>
      <c r="B114" s="655" t="s">
        <v>7</v>
      </c>
      <c r="C114" s="651" t="s">
        <v>1</v>
      </c>
      <c r="D114" s="652"/>
      <c r="E114" s="651" t="s">
        <v>2</v>
      </c>
      <c r="F114" s="652"/>
      <c r="G114" s="646" t="s">
        <v>3</v>
      </c>
      <c r="H114" s="646"/>
      <c r="I114" s="648" t="s">
        <v>4</v>
      </c>
      <c r="J114" s="649"/>
      <c r="K114" s="649"/>
      <c r="L114" s="649"/>
      <c r="M114" s="649"/>
      <c r="N114" s="650"/>
      <c r="O114" s="651"/>
      <c r="P114" s="652"/>
      <c r="Q114" s="646"/>
      <c r="R114" s="646"/>
      <c r="S114" s="655" t="s">
        <v>5</v>
      </c>
      <c r="T114" s="658"/>
      <c r="U114" s="563"/>
      <c r="V114" s="563"/>
      <c r="W114" s="563"/>
      <c r="X114" s="563"/>
      <c r="Y114" s="563"/>
      <c r="Z114" s="563"/>
      <c r="AA114" s="58"/>
      <c r="AB114" s="58"/>
      <c r="AC114" s="58"/>
      <c r="AD114" s="58"/>
      <c r="AE114" s="58"/>
      <c r="AF114" s="58"/>
    </row>
    <row r="115" spans="1:32" s="16" customFormat="1" ht="12.75" customHeight="1">
      <c r="A115" s="660"/>
      <c r="B115" s="656"/>
      <c r="C115" s="653"/>
      <c r="D115" s="654"/>
      <c r="E115" s="653"/>
      <c r="F115" s="654"/>
      <c r="G115" s="646"/>
      <c r="H115" s="646"/>
      <c r="I115" s="553" t="s">
        <v>8</v>
      </c>
      <c r="J115" s="555" t="s">
        <v>9</v>
      </c>
      <c r="K115" s="553" t="s">
        <v>10</v>
      </c>
      <c r="L115" s="555" t="s">
        <v>11</v>
      </c>
      <c r="M115" s="648" t="s">
        <v>12</v>
      </c>
      <c r="N115" s="650"/>
      <c r="O115" s="653"/>
      <c r="P115" s="654"/>
      <c r="Q115" s="646"/>
      <c r="R115" s="646"/>
      <c r="S115" s="656"/>
      <c r="T115" s="658"/>
      <c r="U115" s="563"/>
      <c r="V115" s="563"/>
      <c r="W115" s="563"/>
      <c r="X115" s="563"/>
      <c r="Y115" s="563"/>
      <c r="Z115" s="563"/>
      <c r="AA115" s="58"/>
      <c r="AB115" s="58"/>
      <c r="AC115" s="58"/>
      <c r="AD115" s="58"/>
      <c r="AE115" s="58"/>
      <c r="AF115" s="58"/>
    </row>
    <row r="116" spans="1:32" s="16" customFormat="1" ht="12.75" customHeight="1">
      <c r="A116" s="661"/>
      <c r="B116" s="657"/>
      <c r="C116" s="551" t="s">
        <v>13</v>
      </c>
      <c r="D116" s="551" t="s">
        <v>14</v>
      </c>
      <c r="E116" s="555" t="s">
        <v>13</v>
      </c>
      <c r="F116" s="551" t="s">
        <v>14</v>
      </c>
      <c r="G116" s="551" t="s">
        <v>13</v>
      </c>
      <c r="H116" s="551" t="s">
        <v>14</v>
      </c>
      <c r="I116" s="555" t="s">
        <v>13</v>
      </c>
      <c r="J116" s="551" t="s">
        <v>14</v>
      </c>
      <c r="K116" s="555" t="s">
        <v>13</v>
      </c>
      <c r="L116" s="551" t="s">
        <v>14</v>
      </c>
      <c r="M116" s="551"/>
      <c r="N116" s="551"/>
      <c r="O116" s="555" t="s">
        <v>13</v>
      </c>
      <c r="P116" s="551" t="s">
        <v>14</v>
      </c>
      <c r="Q116" s="551" t="s">
        <v>13</v>
      </c>
      <c r="R116" s="551" t="s">
        <v>14</v>
      </c>
      <c r="S116" s="657"/>
      <c r="T116" s="563"/>
      <c r="U116" s="563"/>
      <c r="V116" s="563"/>
      <c r="W116" s="563"/>
      <c r="X116" s="563"/>
      <c r="Y116" s="563"/>
      <c r="Z116" s="563"/>
      <c r="AA116" s="58" t="s">
        <v>15</v>
      </c>
      <c r="AB116" s="58" t="s">
        <v>16</v>
      </c>
      <c r="AC116" s="58" t="s">
        <v>17</v>
      </c>
      <c r="AD116" s="58" t="s">
        <v>18</v>
      </c>
      <c r="AE116" s="58" t="s">
        <v>19</v>
      </c>
      <c r="AF116" s="58" t="s">
        <v>20</v>
      </c>
    </row>
    <row r="117" spans="1:32" s="16" customFormat="1" ht="12.75" customHeight="1">
      <c r="A117" s="24" t="s">
        <v>38</v>
      </c>
      <c r="B117" s="552">
        <f>B103+7</f>
        <v>43216</v>
      </c>
      <c r="C117" s="551"/>
      <c r="D117" s="551"/>
      <c r="E117" s="62"/>
      <c r="F117" s="20"/>
      <c r="G117" s="551">
        <f t="shared" ref="G117:G123" si="62">E117-C117</f>
        <v>0</v>
      </c>
      <c r="H117" s="551">
        <f t="shared" ref="H117:H123" si="63">F117-D117</f>
        <v>0</v>
      </c>
      <c r="I117" s="25"/>
      <c r="J117" s="25"/>
      <c r="K117" s="26"/>
      <c r="L117" s="26"/>
      <c r="M117" s="20">
        <f t="shared" ref="M117:M122" si="64">I117+K117</f>
        <v>0</v>
      </c>
      <c r="N117" s="20">
        <f t="shared" ref="N117:N122" si="65">J117+L117</f>
        <v>0</v>
      </c>
      <c r="O117" s="25"/>
      <c r="P117" s="25"/>
      <c r="Q117" s="26"/>
      <c r="R117" s="26"/>
      <c r="S117" s="63"/>
      <c r="AA117" s="58">
        <f>H113</f>
        <v>18</v>
      </c>
      <c r="AB117" s="58" t="str">
        <f>E113</f>
        <v>JVT-TCU-014-N</v>
      </c>
      <c r="AC117" s="64" t="s">
        <v>90</v>
      </c>
      <c r="AD117" s="58" t="str">
        <f t="shared" ref="AD117:AD122" si="66">A117</f>
        <v>LCH</v>
      </c>
      <c r="AE117" s="58">
        <f t="shared" ref="AE117:AE122" si="67">C117</f>
        <v>0</v>
      </c>
      <c r="AF117" s="65">
        <f t="shared" ref="AF117:AF122" si="68">E117</f>
        <v>0</v>
      </c>
    </row>
    <row r="118" spans="1:32" s="16" customFormat="1" ht="12.75" customHeight="1">
      <c r="A118" s="24" t="s">
        <v>168</v>
      </c>
      <c r="B118" s="552">
        <f>B104+7</f>
        <v>43217</v>
      </c>
      <c r="C118" s="551">
        <v>720</v>
      </c>
      <c r="D118" s="551">
        <v>10000</v>
      </c>
      <c r="E118" s="62">
        <v>159</v>
      </c>
      <c r="F118" s="20">
        <v>2235</v>
      </c>
      <c r="G118" s="67">
        <f t="shared" si="62"/>
        <v>-561</v>
      </c>
      <c r="H118" s="551">
        <f t="shared" si="63"/>
        <v>-7765</v>
      </c>
      <c r="I118" s="26"/>
      <c r="J118" s="26"/>
      <c r="K118" s="26"/>
      <c r="L118" s="26"/>
      <c r="M118" s="20">
        <f t="shared" si="64"/>
        <v>0</v>
      </c>
      <c r="N118" s="20">
        <f t="shared" si="65"/>
        <v>0</v>
      </c>
      <c r="O118" s="26"/>
      <c r="P118" s="26"/>
      <c r="Q118" s="26"/>
      <c r="R118" s="26"/>
      <c r="S118" s="63"/>
      <c r="AA118" s="58">
        <f>H113</f>
        <v>18</v>
      </c>
      <c r="AB118" s="58" t="str">
        <f>E113</f>
        <v>JVT-TCU-014-N</v>
      </c>
      <c r="AC118" s="64" t="s">
        <v>90</v>
      </c>
      <c r="AD118" s="58" t="str">
        <f t="shared" si="66"/>
        <v>PAT</v>
      </c>
      <c r="AE118" s="58">
        <f t="shared" si="67"/>
        <v>720</v>
      </c>
      <c r="AF118" s="65">
        <f t="shared" si="68"/>
        <v>159</v>
      </c>
    </row>
    <row r="119" spans="1:32" s="16" customFormat="1" ht="12.75" customHeight="1">
      <c r="A119" s="24" t="s">
        <v>365</v>
      </c>
      <c r="B119" s="552">
        <f>B105+7</f>
        <v>43223</v>
      </c>
      <c r="C119" s="551">
        <v>380</v>
      </c>
      <c r="D119" s="551">
        <v>5400</v>
      </c>
      <c r="E119" s="62">
        <v>52</v>
      </c>
      <c r="F119" s="20">
        <v>764</v>
      </c>
      <c r="G119" s="551">
        <f t="shared" si="62"/>
        <v>-328</v>
      </c>
      <c r="H119" s="551">
        <f t="shared" si="63"/>
        <v>-4636</v>
      </c>
      <c r="I119" s="25"/>
      <c r="J119" s="25"/>
      <c r="K119" s="20"/>
      <c r="L119" s="20"/>
      <c r="M119" s="20">
        <f t="shared" si="64"/>
        <v>0</v>
      </c>
      <c r="N119" s="20">
        <f t="shared" si="65"/>
        <v>0</v>
      </c>
      <c r="O119" s="25"/>
      <c r="P119" s="25"/>
      <c r="Q119" s="20"/>
      <c r="R119" s="20"/>
      <c r="S119" s="63"/>
      <c r="AA119" s="58">
        <f>H113</f>
        <v>18</v>
      </c>
      <c r="AB119" s="58" t="str">
        <f>E113</f>
        <v>JVT-TCU-014-N</v>
      </c>
      <c r="AC119" s="64" t="s">
        <v>90</v>
      </c>
      <c r="AD119" s="58" t="str">
        <f t="shared" si="66"/>
        <v>HUA</v>
      </c>
      <c r="AE119" s="58">
        <f t="shared" si="67"/>
        <v>380</v>
      </c>
      <c r="AF119" s="65">
        <f t="shared" si="68"/>
        <v>52</v>
      </c>
    </row>
    <row r="120" spans="1:32" s="16" customFormat="1" ht="12.75" customHeight="1">
      <c r="A120" s="24"/>
      <c r="B120" s="552"/>
      <c r="C120" s="551"/>
      <c r="D120" s="551"/>
      <c r="E120" s="62"/>
      <c r="F120" s="20"/>
      <c r="G120" s="551">
        <f t="shared" si="62"/>
        <v>0</v>
      </c>
      <c r="H120" s="551">
        <f t="shared" si="63"/>
        <v>0</v>
      </c>
      <c r="I120" s="20"/>
      <c r="J120" s="20"/>
      <c r="K120" s="20"/>
      <c r="L120" s="20"/>
      <c r="M120" s="20">
        <f t="shared" si="64"/>
        <v>0</v>
      </c>
      <c r="N120" s="20">
        <f t="shared" si="65"/>
        <v>0</v>
      </c>
      <c r="O120" s="67"/>
      <c r="P120" s="67"/>
      <c r="Q120" s="20"/>
      <c r="R120" s="20"/>
      <c r="S120" s="63"/>
      <c r="AA120" s="58">
        <f>H113</f>
        <v>18</v>
      </c>
      <c r="AB120" s="58" t="str">
        <f>E113</f>
        <v>JVT-TCU-014-N</v>
      </c>
      <c r="AC120" s="64" t="s">
        <v>90</v>
      </c>
      <c r="AD120" s="58">
        <f t="shared" si="66"/>
        <v>0</v>
      </c>
      <c r="AE120" s="58">
        <f t="shared" si="67"/>
        <v>0</v>
      </c>
      <c r="AF120" s="65">
        <f t="shared" si="68"/>
        <v>0</v>
      </c>
    </row>
    <row r="121" spans="1:32" s="16" customFormat="1" ht="12.75" customHeight="1">
      <c r="A121" s="24"/>
      <c r="B121" s="552"/>
      <c r="C121" s="551"/>
      <c r="D121" s="551"/>
      <c r="E121" s="62"/>
      <c r="F121" s="20"/>
      <c r="G121" s="551">
        <f t="shared" si="62"/>
        <v>0</v>
      </c>
      <c r="H121" s="551">
        <f t="shared" si="63"/>
        <v>0</v>
      </c>
      <c r="I121" s="20"/>
      <c r="J121" s="20"/>
      <c r="K121" s="20"/>
      <c r="L121" s="20"/>
      <c r="M121" s="20">
        <f t="shared" si="64"/>
        <v>0</v>
      </c>
      <c r="N121" s="20">
        <f t="shared" si="65"/>
        <v>0</v>
      </c>
      <c r="O121" s="20"/>
      <c r="P121" s="20"/>
      <c r="Q121" s="20"/>
      <c r="R121" s="20"/>
      <c r="S121" s="63"/>
      <c r="AA121" s="58">
        <f>H113</f>
        <v>18</v>
      </c>
      <c r="AB121" s="58" t="str">
        <f>E113</f>
        <v>JVT-TCU-014-N</v>
      </c>
      <c r="AC121" s="64" t="s">
        <v>90</v>
      </c>
      <c r="AD121" s="58">
        <f t="shared" si="66"/>
        <v>0</v>
      </c>
      <c r="AE121" s="58">
        <f t="shared" si="67"/>
        <v>0</v>
      </c>
      <c r="AF121" s="65">
        <f t="shared" si="68"/>
        <v>0</v>
      </c>
    </row>
    <row r="122" spans="1:32" s="16" customFormat="1" ht="12.75" customHeight="1">
      <c r="A122" s="24" t="s">
        <v>21</v>
      </c>
      <c r="B122" s="552"/>
      <c r="C122" s="551"/>
      <c r="D122" s="551"/>
      <c r="E122" s="62"/>
      <c r="F122" s="20"/>
      <c r="G122" s="551">
        <f t="shared" si="62"/>
        <v>0</v>
      </c>
      <c r="H122" s="551">
        <f t="shared" si="63"/>
        <v>0</v>
      </c>
      <c r="I122" s="20"/>
      <c r="J122" s="20"/>
      <c r="K122" s="20"/>
      <c r="L122" s="20"/>
      <c r="M122" s="20">
        <f t="shared" si="64"/>
        <v>0</v>
      </c>
      <c r="N122" s="20">
        <f t="shared" si="65"/>
        <v>0</v>
      </c>
      <c r="O122" s="26"/>
      <c r="P122" s="26"/>
      <c r="Q122" s="26"/>
      <c r="R122" s="26"/>
      <c r="S122" s="63"/>
      <c r="AA122" s="58">
        <f>H113</f>
        <v>18</v>
      </c>
      <c r="AB122" s="58" t="str">
        <f>E113</f>
        <v>JVT-TCU-014-N</v>
      </c>
      <c r="AC122" s="64" t="s">
        <v>90</v>
      </c>
      <c r="AD122" s="58" t="str">
        <f t="shared" si="66"/>
        <v>COSCO T/S</v>
      </c>
      <c r="AE122" s="58">
        <f t="shared" si="67"/>
        <v>0</v>
      </c>
      <c r="AF122" s="65">
        <f t="shared" si="68"/>
        <v>0</v>
      </c>
    </row>
    <row r="123" spans="1:32" s="16" customFormat="1" ht="12.75" customHeight="1">
      <c r="A123" s="24" t="s">
        <v>22</v>
      </c>
      <c r="B123" s="28"/>
      <c r="C123" s="29">
        <v>1100</v>
      </c>
      <c r="D123" s="29">
        <v>15400</v>
      </c>
      <c r="E123" s="68">
        <f>SUM(E117:E122)</f>
        <v>211</v>
      </c>
      <c r="F123" s="30">
        <f>SUM(F117:F122)</f>
        <v>2999</v>
      </c>
      <c r="G123" s="29">
        <f t="shared" si="62"/>
        <v>-889</v>
      </c>
      <c r="H123" s="29">
        <f t="shared" si="63"/>
        <v>-12401</v>
      </c>
      <c r="I123" s="31">
        <f t="shared" ref="I123:R123" si="69">SUM(I117:I122)</f>
        <v>0</v>
      </c>
      <c r="J123" s="31">
        <f t="shared" si="69"/>
        <v>0</v>
      </c>
      <c r="K123" s="31">
        <f t="shared" si="69"/>
        <v>0</v>
      </c>
      <c r="L123" s="31">
        <f t="shared" si="69"/>
        <v>0</v>
      </c>
      <c r="M123" s="31">
        <f t="shared" si="69"/>
        <v>0</v>
      </c>
      <c r="N123" s="31">
        <f t="shared" si="69"/>
        <v>0</v>
      </c>
      <c r="O123" s="20">
        <f t="shared" si="69"/>
        <v>0</v>
      </c>
      <c r="P123" s="31">
        <f t="shared" si="69"/>
        <v>0</v>
      </c>
      <c r="Q123" s="31">
        <f t="shared" si="69"/>
        <v>0</v>
      </c>
      <c r="R123" s="31">
        <f t="shared" si="69"/>
        <v>0</v>
      </c>
      <c r="S123" s="63"/>
      <c r="AA123" s="58"/>
      <c r="AB123" s="58"/>
      <c r="AC123" s="64"/>
      <c r="AD123" s="58"/>
      <c r="AE123" s="58"/>
      <c r="AF123" s="58"/>
    </row>
    <row r="124" spans="1:32" s="16" customFormat="1" ht="12.75" customHeight="1">
      <c r="A124" s="69">
        <f>D123/C123</f>
        <v>14</v>
      </c>
      <c r="C124" s="70"/>
      <c r="E124" s="258">
        <f>E123/C123</f>
        <v>0.1918181818181818</v>
      </c>
      <c r="F124" s="258">
        <f>F123/D123</f>
        <v>0.19474025974025974</v>
      </c>
      <c r="I124" s="71" t="s">
        <v>89</v>
      </c>
      <c r="J124" s="72">
        <f>E123/C123</f>
        <v>0.1918181818181818</v>
      </c>
      <c r="K124" s="71"/>
      <c r="L124" s="71">
        <f>C123*0.9</f>
        <v>990</v>
      </c>
      <c r="M124" s="71"/>
      <c r="N124" s="71"/>
      <c r="O124" s="88" t="s">
        <v>173</v>
      </c>
      <c r="P124" s="71"/>
      <c r="Q124" s="73"/>
      <c r="R124" s="16" t="s">
        <v>174</v>
      </c>
      <c r="AA124" s="58"/>
      <c r="AB124" s="58"/>
      <c r="AC124" s="64"/>
      <c r="AD124" s="58"/>
      <c r="AE124" s="58"/>
      <c r="AF124" s="58"/>
    </row>
  </sheetData>
  <mergeCells count="99">
    <mergeCell ref="I114:N114"/>
    <mergeCell ref="O114:P115"/>
    <mergeCell ref="Q114:R115"/>
    <mergeCell ref="S114:S116"/>
    <mergeCell ref="T114:T115"/>
    <mergeCell ref="M115:N115"/>
    <mergeCell ref="A114:A116"/>
    <mergeCell ref="B114:B116"/>
    <mergeCell ref="C114:D115"/>
    <mergeCell ref="E114:F115"/>
    <mergeCell ref="G114:H115"/>
    <mergeCell ref="I100:N100"/>
    <mergeCell ref="O100:P101"/>
    <mergeCell ref="Q100:R101"/>
    <mergeCell ref="S100:S102"/>
    <mergeCell ref="T100:T101"/>
    <mergeCell ref="M101:N101"/>
    <mergeCell ref="A100:A102"/>
    <mergeCell ref="B100:B102"/>
    <mergeCell ref="C100:D101"/>
    <mergeCell ref="E100:F101"/>
    <mergeCell ref="G100:H101"/>
    <mergeCell ref="I44:N44"/>
    <mergeCell ref="O44:P45"/>
    <mergeCell ref="Q44:R45"/>
    <mergeCell ref="S44:S46"/>
    <mergeCell ref="T44:T45"/>
    <mergeCell ref="M45:N45"/>
    <mergeCell ref="A44:A46"/>
    <mergeCell ref="B44:B46"/>
    <mergeCell ref="C44:D45"/>
    <mergeCell ref="E44:F45"/>
    <mergeCell ref="G44:H45"/>
    <mergeCell ref="A2:A4"/>
    <mergeCell ref="B2:B4"/>
    <mergeCell ref="C2:D3"/>
    <mergeCell ref="E2:F3"/>
    <mergeCell ref="G2:H3"/>
    <mergeCell ref="O2:P3"/>
    <mergeCell ref="Q2:R3"/>
    <mergeCell ref="S2:S4"/>
    <mergeCell ref="T2:T3"/>
    <mergeCell ref="M3:N3"/>
    <mergeCell ref="I2:N2"/>
    <mergeCell ref="A16:A18"/>
    <mergeCell ref="B16:B18"/>
    <mergeCell ref="C16:D17"/>
    <mergeCell ref="E16:F17"/>
    <mergeCell ref="G16:H17"/>
    <mergeCell ref="I16:N16"/>
    <mergeCell ref="O16:P17"/>
    <mergeCell ref="Q16:R17"/>
    <mergeCell ref="S16:S18"/>
    <mergeCell ref="T16:T17"/>
    <mergeCell ref="M17:N17"/>
    <mergeCell ref="A30:A32"/>
    <mergeCell ref="B30:B32"/>
    <mergeCell ref="C30:D31"/>
    <mergeCell ref="E30:F31"/>
    <mergeCell ref="G30:H31"/>
    <mergeCell ref="I30:N30"/>
    <mergeCell ref="O30:P31"/>
    <mergeCell ref="Q30:R31"/>
    <mergeCell ref="S30:S32"/>
    <mergeCell ref="T30:T31"/>
    <mergeCell ref="M31:N31"/>
    <mergeCell ref="A58:A60"/>
    <mergeCell ref="B58:B60"/>
    <mergeCell ref="C58:D59"/>
    <mergeCell ref="E58:F59"/>
    <mergeCell ref="G58:H59"/>
    <mergeCell ref="I58:N58"/>
    <mergeCell ref="O58:P59"/>
    <mergeCell ref="Q58:R59"/>
    <mergeCell ref="S58:S60"/>
    <mergeCell ref="T58:T59"/>
    <mergeCell ref="M59:N59"/>
    <mergeCell ref="A72:A74"/>
    <mergeCell ref="B72:B74"/>
    <mergeCell ref="C72:D73"/>
    <mergeCell ref="E72:F73"/>
    <mergeCell ref="G72:H73"/>
    <mergeCell ref="I72:N72"/>
    <mergeCell ref="O72:P73"/>
    <mergeCell ref="Q72:R73"/>
    <mergeCell ref="S72:S74"/>
    <mergeCell ref="T72:T73"/>
    <mergeCell ref="M73:N73"/>
    <mergeCell ref="A86:A88"/>
    <mergeCell ref="B86:B88"/>
    <mergeCell ref="C86:D87"/>
    <mergeCell ref="E86:F87"/>
    <mergeCell ref="G86:H87"/>
    <mergeCell ref="I86:N86"/>
    <mergeCell ref="O86:P87"/>
    <mergeCell ref="Q86:R87"/>
    <mergeCell ref="S86:S88"/>
    <mergeCell ref="T86:T87"/>
    <mergeCell ref="M87:N87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F168"/>
  <sheetViews>
    <sheetView topLeftCell="A138" workbookViewId="0">
      <selection activeCell="H175" sqref="H175"/>
    </sheetView>
  </sheetViews>
  <sheetFormatPr defaultRowHeight="13.5"/>
  <cols>
    <col min="9" max="16" width="9" hidden="1" customWidth="1"/>
    <col min="28" max="28" width="12.875" bestFit="1" customWidth="1"/>
  </cols>
  <sheetData>
    <row r="1" spans="1:32" s="12" customFormat="1" ht="12.75" hidden="1" customHeight="1">
      <c r="A1" s="82" t="s">
        <v>140</v>
      </c>
      <c r="B1" s="83" t="s">
        <v>142</v>
      </c>
      <c r="C1" s="84"/>
      <c r="D1" s="85"/>
      <c r="E1" s="83" t="s">
        <v>143</v>
      </c>
      <c r="F1" s="85"/>
      <c r="G1" s="82" t="s">
        <v>73</v>
      </c>
      <c r="H1" s="86">
        <v>10</v>
      </c>
      <c r="I1" s="85"/>
      <c r="J1" s="85" t="s">
        <v>74</v>
      </c>
      <c r="K1" s="85"/>
      <c r="L1" s="85"/>
      <c r="M1" s="87"/>
      <c r="N1" s="87"/>
      <c r="O1" s="87"/>
      <c r="P1" s="87"/>
      <c r="Q1" s="87"/>
      <c r="R1" s="87"/>
      <c r="S1" s="87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2" s="16" customFormat="1" ht="12.75" hidden="1" customHeight="1">
      <c r="A2" s="659" t="s">
        <v>6</v>
      </c>
      <c r="B2" s="655" t="s">
        <v>7</v>
      </c>
      <c r="C2" s="651" t="s">
        <v>75</v>
      </c>
      <c r="D2" s="652"/>
      <c r="E2" s="651" t="s">
        <v>76</v>
      </c>
      <c r="F2" s="652"/>
      <c r="G2" s="646" t="s">
        <v>77</v>
      </c>
      <c r="H2" s="646"/>
      <c r="I2" s="648" t="s">
        <v>78</v>
      </c>
      <c r="J2" s="649"/>
      <c r="K2" s="649"/>
      <c r="L2" s="649"/>
      <c r="M2" s="649"/>
      <c r="N2" s="650"/>
      <c r="O2" s="651" t="s">
        <v>171</v>
      </c>
      <c r="P2" s="652"/>
      <c r="Q2" s="646" t="s">
        <v>170</v>
      </c>
      <c r="R2" s="646"/>
      <c r="S2" s="655" t="s">
        <v>5</v>
      </c>
      <c r="T2" s="658"/>
      <c r="U2" s="260"/>
      <c r="V2" s="260"/>
      <c r="W2" s="260"/>
      <c r="X2" s="260"/>
      <c r="Y2" s="260"/>
      <c r="Z2" s="10"/>
      <c r="AA2" s="58"/>
      <c r="AB2" s="58"/>
      <c r="AC2" s="58"/>
      <c r="AD2" s="58"/>
      <c r="AE2" s="58"/>
      <c r="AF2" s="58"/>
    </row>
    <row r="3" spans="1:32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60" t="s">
        <v>8</v>
      </c>
      <c r="J3" s="61" t="s">
        <v>9</v>
      </c>
      <c r="K3" s="60" t="s">
        <v>10</v>
      </c>
      <c r="L3" s="61" t="s">
        <v>11</v>
      </c>
      <c r="M3" s="648" t="s">
        <v>12</v>
      </c>
      <c r="N3" s="650"/>
      <c r="O3" s="653"/>
      <c r="P3" s="654"/>
      <c r="Q3" s="646"/>
      <c r="R3" s="646"/>
      <c r="S3" s="656"/>
      <c r="T3" s="658"/>
      <c r="U3" s="260"/>
      <c r="V3" s="260"/>
      <c r="W3" s="260"/>
      <c r="X3" s="260"/>
      <c r="Y3" s="260"/>
      <c r="Z3" s="10"/>
      <c r="AA3" s="58"/>
      <c r="AB3" s="58"/>
      <c r="AC3" s="58"/>
      <c r="AD3" s="58"/>
      <c r="AE3" s="58"/>
      <c r="AF3" s="58"/>
    </row>
    <row r="4" spans="1:32" s="16" customFormat="1" ht="12.75" hidden="1" customHeight="1">
      <c r="A4" s="661"/>
      <c r="B4" s="657"/>
      <c r="C4" s="19" t="s">
        <v>13</v>
      </c>
      <c r="D4" s="19" t="s">
        <v>14</v>
      </c>
      <c r="E4" s="61" t="s">
        <v>13</v>
      </c>
      <c r="F4" s="19" t="s">
        <v>14</v>
      </c>
      <c r="G4" s="19" t="s">
        <v>13</v>
      </c>
      <c r="H4" s="19" t="s">
        <v>14</v>
      </c>
      <c r="I4" s="61" t="s">
        <v>13</v>
      </c>
      <c r="J4" s="19" t="s">
        <v>14</v>
      </c>
      <c r="K4" s="61" t="s">
        <v>13</v>
      </c>
      <c r="L4" s="19" t="s">
        <v>14</v>
      </c>
      <c r="M4" s="19"/>
      <c r="N4" s="19"/>
      <c r="O4" s="61" t="s">
        <v>13</v>
      </c>
      <c r="P4" s="19" t="s">
        <v>14</v>
      </c>
      <c r="Q4" s="19" t="s">
        <v>13</v>
      </c>
      <c r="R4" s="19" t="s">
        <v>14</v>
      </c>
      <c r="S4" s="657"/>
      <c r="T4" s="10"/>
      <c r="U4" s="260"/>
      <c r="V4" s="260"/>
      <c r="W4" s="260"/>
      <c r="X4" s="260"/>
      <c r="Y4" s="260"/>
      <c r="Z4" s="10"/>
      <c r="AA4" s="58" t="s">
        <v>79</v>
      </c>
      <c r="AB4" s="58" t="s">
        <v>80</v>
      </c>
      <c r="AC4" s="58" t="s">
        <v>81</v>
      </c>
      <c r="AD4" s="58" t="s">
        <v>82</v>
      </c>
      <c r="AE4" s="58" t="s">
        <v>83</v>
      </c>
      <c r="AF4" s="58" t="s">
        <v>84</v>
      </c>
    </row>
    <row r="5" spans="1:32" s="16" customFormat="1" ht="12.75" hidden="1" customHeight="1">
      <c r="A5" s="24" t="s">
        <v>144</v>
      </c>
      <c r="B5" s="18">
        <v>43158</v>
      </c>
      <c r="C5" s="19">
        <v>140</v>
      </c>
      <c r="D5" s="19">
        <v>1900</v>
      </c>
      <c r="E5" s="62">
        <v>83</v>
      </c>
      <c r="F5" s="20">
        <v>850</v>
      </c>
      <c r="G5" s="19">
        <f t="shared" ref="G5:H15" si="0">E5-C5</f>
        <v>-57</v>
      </c>
      <c r="H5" s="19">
        <f t="shared" si="0"/>
        <v>-1050</v>
      </c>
      <c r="I5" s="25"/>
      <c r="J5" s="25"/>
      <c r="K5" s="26"/>
      <c r="L5" s="26"/>
      <c r="M5" s="20">
        <f t="shared" ref="M5:N14" si="1">I5+K5</f>
        <v>0</v>
      </c>
      <c r="N5" s="20">
        <f t="shared" si="1"/>
        <v>0</v>
      </c>
      <c r="O5" s="25"/>
      <c r="P5" s="25"/>
      <c r="Q5" s="26">
        <v>67</v>
      </c>
      <c r="R5" s="26">
        <v>750</v>
      </c>
      <c r="S5" s="63"/>
      <c r="AA5" s="58">
        <f>H1</f>
        <v>10</v>
      </c>
      <c r="AB5" s="58" t="str">
        <f>E1</f>
        <v>RBC2-A23-107-S</v>
      </c>
      <c r="AC5" s="64" t="s">
        <v>141</v>
      </c>
      <c r="AD5" s="58" t="str">
        <f t="shared" ref="AD5:AD14" si="2">A5</f>
        <v>NGB</v>
      </c>
      <c r="AE5" s="58">
        <f t="shared" ref="AE5:AE14" si="3">C5</f>
        <v>140</v>
      </c>
      <c r="AF5" s="65">
        <f t="shared" ref="AF5:AF14" si="4">E5</f>
        <v>83</v>
      </c>
    </row>
    <row r="6" spans="1:32" s="16" customFormat="1" ht="12.75" hidden="1" customHeight="1">
      <c r="A6" s="24" t="s">
        <v>92</v>
      </c>
      <c r="B6" s="18">
        <v>43160</v>
      </c>
      <c r="C6" s="19">
        <v>210</v>
      </c>
      <c r="D6" s="19">
        <v>2900</v>
      </c>
      <c r="E6" s="62">
        <v>212</v>
      </c>
      <c r="F6" s="20">
        <v>2100</v>
      </c>
      <c r="G6" s="19">
        <f t="shared" si="0"/>
        <v>2</v>
      </c>
      <c r="H6" s="19">
        <f t="shared" si="0"/>
        <v>-800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>
        <v>155</v>
      </c>
      <c r="R6" s="26">
        <v>1768</v>
      </c>
      <c r="S6" s="63"/>
      <c r="AA6" s="58">
        <f>H1</f>
        <v>10</v>
      </c>
      <c r="AB6" s="58" t="str">
        <f>E1</f>
        <v>RBC2-A23-107-S</v>
      </c>
      <c r="AC6" s="64" t="s">
        <v>141</v>
      </c>
      <c r="AD6" s="58" t="str">
        <f t="shared" si="2"/>
        <v>SHA</v>
      </c>
      <c r="AE6" s="58">
        <f t="shared" si="3"/>
        <v>210</v>
      </c>
      <c r="AF6" s="65">
        <f t="shared" si="4"/>
        <v>212</v>
      </c>
    </row>
    <row r="7" spans="1:32" s="16" customFormat="1" ht="12.75" hidden="1" customHeight="1">
      <c r="A7" s="24" t="s">
        <v>61</v>
      </c>
      <c r="B7" s="18">
        <v>43164</v>
      </c>
      <c r="C7" s="19">
        <v>160</v>
      </c>
      <c r="D7" s="19">
        <v>1760</v>
      </c>
      <c r="E7" s="62">
        <v>140</v>
      </c>
      <c r="F7" s="20">
        <v>1540</v>
      </c>
      <c r="G7" s="19">
        <f t="shared" si="0"/>
        <v>-20</v>
      </c>
      <c r="H7" s="19">
        <f t="shared" si="0"/>
        <v>-220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6">
        <v>47</v>
      </c>
      <c r="R7" s="26">
        <v>500</v>
      </c>
      <c r="S7" s="63"/>
      <c r="AA7" s="58">
        <f>H1</f>
        <v>10</v>
      </c>
      <c r="AB7" s="58" t="str">
        <f>E1</f>
        <v>RBC2-A23-107-S</v>
      </c>
      <c r="AC7" s="64" t="s">
        <v>141</v>
      </c>
      <c r="AD7" s="58" t="str">
        <f t="shared" si="2"/>
        <v>SHK</v>
      </c>
      <c r="AE7" s="58">
        <f t="shared" si="3"/>
        <v>160</v>
      </c>
      <c r="AF7" s="65">
        <f t="shared" si="4"/>
        <v>140</v>
      </c>
    </row>
    <row r="8" spans="1:32" s="16" customFormat="1" ht="12.75" hidden="1" customHeight="1">
      <c r="A8" s="24" t="s">
        <v>96</v>
      </c>
      <c r="B8" s="18" t="s">
        <v>97</v>
      </c>
      <c r="C8" s="19">
        <v>10</v>
      </c>
      <c r="D8" s="19">
        <v>160</v>
      </c>
      <c r="E8" s="62">
        <v>6</v>
      </c>
      <c r="F8" s="20">
        <v>90</v>
      </c>
      <c r="G8" s="19">
        <f t="shared" si="0"/>
        <v>-4</v>
      </c>
      <c r="H8" s="19">
        <f t="shared" si="0"/>
        <v>-70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6"/>
      <c r="P8" s="26"/>
      <c r="Q8" s="20"/>
      <c r="R8" s="20"/>
      <c r="S8" s="63"/>
      <c r="AA8" s="58">
        <f>H1</f>
        <v>10</v>
      </c>
      <c r="AB8" s="58" t="str">
        <f>E1</f>
        <v>RBC2-A23-107-S</v>
      </c>
      <c r="AC8" s="64" t="s">
        <v>141</v>
      </c>
      <c r="AD8" s="58" t="str">
        <f t="shared" si="2"/>
        <v>DLC</v>
      </c>
      <c r="AE8" s="58">
        <f t="shared" si="3"/>
        <v>10</v>
      </c>
      <c r="AF8" s="65">
        <f t="shared" si="4"/>
        <v>6</v>
      </c>
    </row>
    <row r="9" spans="1:32" s="16" customFormat="1" ht="12.75" hidden="1" customHeight="1">
      <c r="A9" s="24" t="s">
        <v>58</v>
      </c>
      <c r="B9" s="18" t="s">
        <v>98</v>
      </c>
      <c r="C9" s="19"/>
      <c r="D9" s="19"/>
      <c r="E9" s="62">
        <v>56</v>
      </c>
      <c r="F9" s="20">
        <v>589</v>
      </c>
      <c r="G9" s="19">
        <f t="shared" si="0"/>
        <v>56</v>
      </c>
      <c r="H9" s="19">
        <f t="shared" si="0"/>
        <v>589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0"/>
      <c r="P9" s="20"/>
      <c r="Q9" s="20"/>
      <c r="R9" s="20"/>
      <c r="S9" s="63"/>
      <c r="AA9" s="58">
        <f>H1</f>
        <v>10</v>
      </c>
      <c r="AB9" s="58" t="str">
        <f>E1</f>
        <v>RBC2-A23-107-S</v>
      </c>
      <c r="AC9" s="64" t="s">
        <v>141</v>
      </c>
      <c r="AD9" s="58" t="str">
        <f t="shared" si="2"/>
        <v>TSN</v>
      </c>
      <c r="AE9" s="58">
        <f t="shared" si="3"/>
        <v>0</v>
      </c>
      <c r="AF9" s="65">
        <f t="shared" si="4"/>
        <v>56</v>
      </c>
    </row>
    <row r="10" spans="1:32" s="16" customFormat="1" ht="12.75" hidden="1" customHeight="1">
      <c r="A10" s="24" t="s">
        <v>59</v>
      </c>
      <c r="B10" s="18" t="s">
        <v>98</v>
      </c>
      <c r="C10" s="19"/>
      <c r="D10" s="19"/>
      <c r="E10" s="62">
        <v>4</v>
      </c>
      <c r="F10" s="20">
        <v>16</v>
      </c>
      <c r="G10" s="19">
        <f>E10-C10</f>
        <v>4</v>
      </c>
      <c r="H10" s="19">
        <f>F10-D10</f>
        <v>16</v>
      </c>
      <c r="I10" s="20"/>
      <c r="J10" s="20"/>
      <c r="K10" s="20"/>
      <c r="L10" s="20"/>
      <c r="M10" s="20">
        <f>I10+K10</f>
        <v>0</v>
      </c>
      <c r="N10" s="20">
        <f>J10+L10</f>
        <v>0</v>
      </c>
      <c r="O10" s="20"/>
      <c r="P10" s="20"/>
      <c r="Q10" s="20"/>
      <c r="R10" s="20"/>
      <c r="S10" s="63"/>
      <c r="AA10" s="58">
        <f>H1</f>
        <v>10</v>
      </c>
      <c r="AB10" s="58" t="str">
        <f>E1</f>
        <v>RBC2-A23-107-S</v>
      </c>
      <c r="AC10" s="64" t="s">
        <v>141</v>
      </c>
      <c r="AD10" s="58" t="str">
        <f>A10</f>
        <v>TAO</v>
      </c>
      <c r="AE10" s="58">
        <f>C10</f>
        <v>0</v>
      </c>
      <c r="AF10" s="65">
        <f>E10</f>
        <v>4</v>
      </c>
    </row>
    <row r="11" spans="1:32" s="16" customFormat="1" ht="12.75" hidden="1" customHeight="1">
      <c r="A11" s="24" t="s">
        <v>94</v>
      </c>
      <c r="B11" s="18" t="s">
        <v>95</v>
      </c>
      <c r="C11" s="19">
        <v>30</v>
      </c>
      <c r="D11" s="19">
        <v>600</v>
      </c>
      <c r="E11" s="62">
        <v>71</v>
      </c>
      <c r="F11" s="20">
        <v>1240</v>
      </c>
      <c r="G11" s="19">
        <f>E11-C11</f>
        <v>41</v>
      </c>
      <c r="H11" s="19">
        <f>F11-D11</f>
        <v>640</v>
      </c>
      <c r="I11" s="20"/>
      <c r="J11" s="20"/>
      <c r="K11" s="20"/>
      <c r="L11" s="20"/>
      <c r="M11" s="20">
        <f>I11+K11</f>
        <v>0</v>
      </c>
      <c r="N11" s="20">
        <f>J11+L11</f>
        <v>0</v>
      </c>
      <c r="O11" s="20"/>
      <c r="P11" s="20"/>
      <c r="Q11" s="26">
        <v>66</v>
      </c>
      <c r="R11" s="26">
        <v>1180</v>
      </c>
      <c r="S11" s="63"/>
      <c r="AA11" s="58">
        <f>H1</f>
        <v>10</v>
      </c>
      <c r="AB11" s="58" t="str">
        <f>E1</f>
        <v>RBC2-A23-107-S</v>
      </c>
      <c r="AC11" s="64" t="s">
        <v>141</v>
      </c>
      <c r="AD11" s="58" t="str">
        <f>A11</f>
        <v>WUH</v>
      </c>
      <c r="AE11" s="58">
        <f>C11</f>
        <v>30</v>
      </c>
      <c r="AF11" s="65">
        <f>E11</f>
        <v>71</v>
      </c>
    </row>
    <row r="12" spans="1:32" s="16" customFormat="1" ht="12.75" hidden="1" customHeight="1">
      <c r="A12" s="24" t="s">
        <v>101</v>
      </c>
      <c r="B12" s="18" t="s">
        <v>145</v>
      </c>
      <c r="C12" s="19">
        <v>10</v>
      </c>
      <c r="D12" s="19">
        <v>160</v>
      </c>
      <c r="E12" s="62"/>
      <c r="F12" s="20"/>
      <c r="G12" s="19">
        <f t="shared" si="0"/>
        <v>-10</v>
      </c>
      <c r="H12" s="19">
        <f t="shared" si="0"/>
        <v>-160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67"/>
      <c r="P12" s="67"/>
      <c r="Q12" s="20"/>
      <c r="R12" s="20"/>
      <c r="S12" s="63"/>
      <c r="AA12" s="58">
        <f>H1</f>
        <v>10</v>
      </c>
      <c r="AB12" s="58" t="str">
        <f>E1</f>
        <v>RBC2-A23-107-S</v>
      </c>
      <c r="AC12" s="64" t="s">
        <v>141</v>
      </c>
      <c r="AD12" s="58" t="str">
        <f t="shared" si="2"/>
        <v>XMN</v>
      </c>
      <c r="AE12" s="58">
        <f t="shared" si="3"/>
        <v>10</v>
      </c>
      <c r="AF12" s="65">
        <f t="shared" si="4"/>
        <v>0</v>
      </c>
    </row>
    <row r="13" spans="1:32" s="16" customFormat="1" ht="12.75" hidden="1" customHeight="1">
      <c r="A13" s="24" t="s">
        <v>203</v>
      </c>
      <c r="B13" s="18" t="s">
        <v>204</v>
      </c>
      <c r="C13" s="19"/>
      <c r="D13" s="19"/>
      <c r="E13" s="62">
        <v>4</v>
      </c>
      <c r="F13" s="20">
        <v>34</v>
      </c>
      <c r="G13" s="19">
        <f t="shared" si="0"/>
        <v>4</v>
      </c>
      <c r="H13" s="19">
        <f t="shared" si="0"/>
        <v>34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0"/>
      <c r="P13" s="20"/>
      <c r="Q13" s="26">
        <v>30</v>
      </c>
      <c r="R13" s="26">
        <v>474</v>
      </c>
      <c r="S13" s="63"/>
      <c r="AA13" s="58">
        <f>H1</f>
        <v>10</v>
      </c>
      <c r="AB13" s="58" t="str">
        <f>E1</f>
        <v>RBC2-A23-107-S</v>
      </c>
      <c r="AC13" s="64" t="s">
        <v>141</v>
      </c>
      <c r="AD13" s="58" t="str">
        <f t="shared" si="2"/>
        <v>COSCO T/S</v>
      </c>
      <c r="AE13" s="58">
        <f t="shared" si="3"/>
        <v>0</v>
      </c>
      <c r="AF13" s="65">
        <f t="shared" si="4"/>
        <v>4</v>
      </c>
    </row>
    <row r="14" spans="1:32" s="16" customFormat="1" ht="12.75" hidden="1" customHeight="1">
      <c r="A14" s="24" t="s">
        <v>87</v>
      </c>
      <c r="B14" s="18" t="s">
        <v>202</v>
      </c>
      <c r="C14" s="19">
        <v>60</v>
      </c>
      <c r="D14" s="19">
        <v>1200</v>
      </c>
      <c r="E14" s="62">
        <v>50</v>
      </c>
      <c r="F14" s="20">
        <v>379</v>
      </c>
      <c r="G14" s="19">
        <f t="shared" si="0"/>
        <v>-10</v>
      </c>
      <c r="H14" s="19">
        <f t="shared" si="0"/>
        <v>-821</v>
      </c>
      <c r="I14" s="20"/>
      <c r="J14" s="20"/>
      <c r="K14" s="20"/>
      <c r="L14" s="20"/>
      <c r="M14" s="20">
        <f t="shared" si="1"/>
        <v>0</v>
      </c>
      <c r="N14" s="20">
        <f t="shared" si="1"/>
        <v>0</v>
      </c>
      <c r="O14" s="26"/>
      <c r="P14" s="26"/>
      <c r="Q14" s="26">
        <v>35</v>
      </c>
      <c r="R14" s="26">
        <v>400</v>
      </c>
      <c r="S14" s="63"/>
      <c r="AA14" s="58">
        <f>H1</f>
        <v>10</v>
      </c>
      <c r="AB14" s="58" t="str">
        <f>E1</f>
        <v>RBC2-A23-107-S</v>
      </c>
      <c r="AC14" s="64" t="s">
        <v>141</v>
      </c>
      <c r="AD14" s="58" t="str">
        <f t="shared" si="2"/>
        <v>COSCO T/S</v>
      </c>
      <c r="AE14" s="58">
        <f t="shared" si="3"/>
        <v>60</v>
      </c>
      <c r="AF14" s="65">
        <f t="shared" si="4"/>
        <v>50</v>
      </c>
    </row>
    <row r="15" spans="1:32" s="16" customFormat="1" ht="12.75" hidden="1" customHeight="1">
      <c r="A15" s="24" t="s">
        <v>88</v>
      </c>
      <c r="B15" s="28"/>
      <c r="C15" s="29">
        <v>620</v>
      </c>
      <c r="D15" s="29">
        <v>8680</v>
      </c>
      <c r="E15" s="68">
        <f>SUM(E5:E14)</f>
        <v>626</v>
      </c>
      <c r="F15" s="30">
        <f>SUM(F5:F14)</f>
        <v>6838</v>
      </c>
      <c r="G15" s="29">
        <f t="shared" si="0"/>
        <v>6</v>
      </c>
      <c r="H15" s="29">
        <f t="shared" si="0"/>
        <v>-1842</v>
      </c>
      <c r="I15" s="31">
        <f t="shared" ref="I15:R15" si="5">SUM(I5:I14)</f>
        <v>0</v>
      </c>
      <c r="J15" s="31">
        <f t="shared" si="5"/>
        <v>0</v>
      </c>
      <c r="K15" s="31">
        <f t="shared" si="5"/>
        <v>0</v>
      </c>
      <c r="L15" s="31">
        <f t="shared" si="5"/>
        <v>0</v>
      </c>
      <c r="M15" s="31">
        <f t="shared" si="5"/>
        <v>0</v>
      </c>
      <c r="N15" s="31">
        <f t="shared" si="5"/>
        <v>0</v>
      </c>
      <c r="O15" s="20">
        <f t="shared" si="5"/>
        <v>0</v>
      </c>
      <c r="P15" s="31">
        <f t="shared" si="5"/>
        <v>0</v>
      </c>
      <c r="Q15" s="31">
        <f t="shared" si="5"/>
        <v>400</v>
      </c>
      <c r="R15" s="31">
        <f t="shared" si="5"/>
        <v>5072</v>
      </c>
      <c r="S15" s="63"/>
      <c r="AA15" s="58"/>
      <c r="AB15" s="58"/>
      <c r="AC15" s="64"/>
      <c r="AD15" s="58"/>
      <c r="AE15" s="58"/>
      <c r="AF15" s="58"/>
    </row>
    <row r="16" spans="1:32" s="16" customFormat="1" ht="12.75" hidden="1" customHeight="1">
      <c r="A16" s="69">
        <f>D15/C15</f>
        <v>14</v>
      </c>
      <c r="C16" s="70"/>
      <c r="E16" s="35">
        <f>E15/C15</f>
        <v>1.0096774193548388</v>
      </c>
      <c r="F16" s="35">
        <f>F15/D15</f>
        <v>0.78778801843317969</v>
      </c>
      <c r="I16" s="71" t="s">
        <v>89</v>
      </c>
      <c r="J16" s="72">
        <f>E15/C15</f>
        <v>1.0096774193548388</v>
      </c>
      <c r="K16" s="71"/>
      <c r="L16" s="71">
        <f>C15*0.9</f>
        <v>558</v>
      </c>
      <c r="M16" s="71"/>
      <c r="N16" s="71"/>
      <c r="O16" s="88" t="s">
        <v>267</v>
      </c>
      <c r="P16" s="71"/>
      <c r="Q16" s="73"/>
      <c r="R16" s="16">
        <v>5320</v>
      </c>
      <c r="AA16" s="58"/>
      <c r="AB16" s="58"/>
      <c r="AC16" s="64"/>
      <c r="AD16" s="58"/>
      <c r="AE16" s="58"/>
      <c r="AF16" s="58"/>
    </row>
    <row r="17" spans="1:32" hidden="1"/>
    <row r="18" spans="1:32" hidden="1"/>
    <row r="19" spans="1:32" s="12" customFormat="1" ht="12.75" hidden="1" customHeight="1">
      <c r="A19" s="82" t="s">
        <v>140</v>
      </c>
      <c r="B19" s="83" t="s">
        <v>323</v>
      </c>
      <c r="C19" s="84"/>
      <c r="D19" s="85"/>
      <c r="E19" s="83" t="s">
        <v>324</v>
      </c>
      <c r="F19" s="85"/>
      <c r="G19" s="82" t="s">
        <v>73</v>
      </c>
      <c r="H19" s="86">
        <v>11</v>
      </c>
      <c r="I19" s="85"/>
      <c r="J19" s="85" t="s">
        <v>74</v>
      </c>
      <c r="K19" s="85">
        <v>1</v>
      </c>
      <c r="L19" s="85"/>
      <c r="M19" s="87"/>
      <c r="N19" s="87"/>
      <c r="O19" s="87"/>
      <c r="P19" s="87"/>
      <c r="Q19" s="87"/>
      <c r="R19" s="87"/>
      <c r="S19" s="87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32" s="16" customFormat="1" ht="12.75" hidden="1" customHeight="1">
      <c r="A20" s="659" t="s">
        <v>6</v>
      </c>
      <c r="B20" s="655" t="s">
        <v>7</v>
      </c>
      <c r="C20" s="651" t="s">
        <v>75</v>
      </c>
      <c r="D20" s="652"/>
      <c r="E20" s="651" t="s">
        <v>76</v>
      </c>
      <c r="F20" s="652"/>
      <c r="G20" s="646" t="s">
        <v>77</v>
      </c>
      <c r="H20" s="646"/>
      <c r="I20" s="648" t="s">
        <v>78</v>
      </c>
      <c r="J20" s="649"/>
      <c r="K20" s="649"/>
      <c r="L20" s="649"/>
      <c r="M20" s="649"/>
      <c r="N20" s="650"/>
      <c r="O20" s="651" t="s">
        <v>171</v>
      </c>
      <c r="P20" s="652"/>
      <c r="Q20" s="646" t="s">
        <v>170</v>
      </c>
      <c r="R20" s="646"/>
      <c r="S20" s="655" t="s">
        <v>5</v>
      </c>
      <c r="T20" s="658"/>
      <c r="U20" s="260"/>
      <c r="V20" s="260"/>
      <c r="W20" s="260"/>
      <c r="X20" s="260"/>
      <c r="Y20" s="260"/>
      <c r="Z20" s="10"/>
      <c r="AA20" s="58"/>
      <c r="AB20" s="58"/>
      <c r="AC20" s="58"/>
      <c r="AD20" s="58"/>
      <c r="AE20" s="58"/>
      <c r="AF20" s="58"/>
    </row>
    <row r="21" spans="1:32" s="16" customFormat="1" ht="12.75" hidden="1" customHeight="1">
      <c r="A21" s="660"/>
      <c r="B21" s="656"/>
      <c r="C21" s="653"/>
      <c r="D21" s="654"/>
      <c r="E21" s="653"/>
      <c r="F21" s="654"/>
      <c r="G21" s="646"/>
      <c r="H21" s="646"/>
      <c r="I21" s="60" t="s">
        <v>8</v>
      </c>
      <c r="J21" s="61" t="s">
        <v>9</v>
      </c>
      <c r="K21" s="60" t="s">
        <v>10</v>
      </c>
      <c r="L21" s="61" t="s">
        <v>11</v>
      </c>
      <c r="M21" s="648" t="s">
        <v>12</v>
      </c>
      <c r="N21" s="650"/>
      <c r="O21" s="653"/>
      <c r="P21" s="654"/>
      <c r="Q21" s="646"/>
      <c r="R21" s="646"/>
      <c r="S21" s="656"/>
      <c r="T21" s="658"/>
      <c r="U21" s="260"/>
      <c r="V21" s="260"/>
      <c r="W21" s="260"/>
      <c r="X21" s="260"/>
      <c r="Y21" s="260"/>
      <c r="Z21" s="10"/>
      <c r="AA21" s="58"/>
      <c r="AB21" s="58"/>
      <c r="AC21" s="58"/>
      <c r="AD21" s="58"/>
      <c r="AE21" s="58"/>
      <c r="AF21" s="58"/>
    </row>
    <row r="22" spans="1:32" s="16" customFormat="1" ht="12.75" hidden="1" customHeight="1">
      <c r="A22" s="661"/>
      <c r="B22" s="657"/>
      <c r="C22" s="19" t="s">
        <v>13</v>
      </c>
      <c r="D22" s="19" t="s">
        <v>14</v>
      </c>
      <c r="E22" s="61" t="s">
        <v>13</v>
      </c>
      <c r="F22" s="19" t="s">
        <v>14</v>
      </c>
      <c r="G22" s="19" t="s">
        <v>13</v>
      </c>
      <c r="H22" s="19" t="s">
        <v>14</v>
      </c>
      <c r="I22" s="61" t="s">
        <v>13</v>
      </c>
      <c r="J22" s="19" t="s">
        <v>14</v>
      </c>
      <c r="K22" s="61" t="s">
        <v>13</v>
      </c>
      <c r="L22" s="19" t="s">
        <v>14</v>
      </c>
      <c r="M22" s="19"/>
      <c r="N22" s="19"/>
      <c r="O22" s="61" t="s">
        <v>13</v>
      </c>
      <c r="P22" s="19" t="s">
        <v>14</v>
      </c>
      <c r="Q22" s="19" t="s">
        <v>13</v>
      </c>
      <c r="R22" s="19" t="s">
        <v>14</v>
      </c>
      <c r="S22" s="657"/>
      <c r="T22" s="10"/>
      <c r="U22" s="260"/>
      <c r="V22" s="260"/>
      <c r="W22" s="260"/>
      <c r="X22" s="260"/>
      <c r="Y22" s="260"/>
      <c r="Z22" s="10"/>
      <c r="AA22" s="58" t="s">
        <v>79</v>
      </c>
      <c r="AB22" s="58" t="s">
        <v>80</v>
      </c>
      <c r="AC22" s="58" t="s">
        <v>81</v>
      </c>
      <c r="AD22" s="58" t="s">
        <v>82</v>
      </c>
      <c r="AE22" s="58" t="s">
        <v>83</v>
      </c>
      <c r="AF22" s="58" t="s">
        <v>84</v>
      </c>
    </row>
    <row r="23" spans="1:32" s="16" customFormat="1" ht="12.75" hidden="1" customHeight="1">
      <c r="A23" s="24" t="s">
        <v>144</v>
      </c>
      <c r="B23" s="18">
        <f>B5+7</f>
        <v>43165</v>
      </c>
      <c r="C23" s="19">
        <v>140</v>
      </c>
      <c r="D23" s="19">
        <v>1900</v>
      </c>
      <c r="E23" s="62">
        <v>65</v>
      </c>
      <c r="F23" s="20">
        <v>600</v>
      </c>
      <c r="G23" s="19">
        <f t="shared" ref="G23:G34" si="6">E23-C23</f>
        <v>-75</v>
      </c>
      <c r="H23" s="19">
        <f t="shared" ref="H23:H34" si="7">F23-D23</f>
        <v>-1300</v>
      </c>
      <c r="I23" s="25"/>
      <c r="J23" s="25"/>
      <c r="K23" s="26"/>
      <c r="L23" s="26"/>
      <c r="M23" s="20">
        <f t="shared" ref="M23:M31" si="8">I23+K23</f>
        <v>0</v>
      </c>
      <c r="N23" s="20">
        <f t="shared" ref="N23:N31" si="9">J23+L23</f>
        <v>0</v>
      </c>
      <c r="O23" s="25"/>
      <c r="P23" s="25"/>
      <c r="Q23" s="26">
        <v>35</v>
      </c>
      <c r="R23" s="26">
        <v>360</v>
      </c>
      <c r="S23" s="63"/>
      <c r="AA23" s="58">
        <f>H19</f>
        <v>11</v>
      </c>
      <c r="AB23" s="58" t="str">
        <f>E19</f>
        <v>RBC2-TCN-036-S</v>
      </c>
      <c r="AC23" s="64" t="s">
        <v>141</v>
      </c>
      <c r="AD23" s="58" t="str">
        <f t="shared" ref="AD23:AD33" si="10">A23</f>
        <v>NGB</v>
      </c>
      <c r="AE23" s="58">
        <f t="shared" ref="AE23:AE33" si="11">C23</f>
        <v>140</v>
      </c>
      <c r="AF23" s="65">
        <f t="shared" ref="AF23:AF33" si="12">E23</f>
        <v>65</v>
      </c>
    </row>
    <row r="24" spans="1:32" s="16" customFormat="1" ht="12.75" hidden="1" customHeight="1">
      <c r="A24" s="24" t="s">
        <v>92</v>
      </c>
      <c r="B24" s="18">
        <f>B6+7</f>
        <v>43167</v>
      </c>
      <c r="C24" s="19">
        <v>210</v>
      </c>
      <c r="D24" s="19">
        <v>2900</v>
      </c>
      <c r="E24" s="62">
        <v>204</v>
      </c>
      <c r="F24" s="20">
        <v>2641</v>
      </c>
      <c r="G24" s="19">
        <f t="shared" si="6"/>
        <v>-6</v>
      </c>
      <c r="H24" s="19">
        <f t="shared" si="7"/>
        <v>-259</v>
      </c>
      <c r="I24" s="26"/>
      <c r="J24" s="26"/>
      <c r="K24" s="26"/>
      <c r="L24" s="26"/>
      <c r="M24" s="20">
        <f t="shared" si="8"/>
        <v>0</v>
      </c>
      <c r="N24" s="20">
        <f t="shared" si="9"/>
        <v>0</v>
      </c>
      <c r="O24" s="26"/>
      <c r="P24" s="26"/>
      <c r="Q24" s="26"/>
      <c r="R24" s="26">
        <v>1665</v>
      </c>
      <c r="S24" s="63"/>
      <c r="AA24" s="58">
        <f>H19</f>
        <v>11</v>
      </c>
      <c r="AB24" s="58" t="str">
        <f>E19</f>
        <v>RBC2-TCN-036-S</v>
      </c>
      <c r="AC24" s="64" t="s">
        <v>141</v>
      </c>
      <c r="AD24" s="58" t="str">
        <f t="shared" si="10"/>
        <v>SHA</v>
      </c>
      <c r="AE24" s="58">
        <f t="shared" si="11"/>
        <v>210</v>
      </c>
      <c r="AF24" s="65">
        <f t="shared" si="12"/>
        <v>204</v>
      </c>
    </row>
    <row r="25" spans="1:32" s="16" customFormat="1" ht="12.75" hidden="1" customHeight="1">
      <c r="A25" s="24" t="s">
        <v>368</v>
      </c>
      <c r="B25" s="18">
        <f>B7+7</f>
        <v>43171</v>
      </c>
      <c r="C25" s="19">
        <v>160</v>
      </c>
      <c r="D25" s="19">
        <v>1760</v>
      </c>
      <c r="E25" s="62">
        <v>200</v>
      </c>
      <c r="F25" s="20">
        <v>2300</v>
      </c>
      <c r="G25" s="19">
        <f t="shared" si="6"/>
        <v>40</v>
      </c>
      <c r="H25" s="19">
        <f t="shared" si="7"/>
        <v>540</v>
      </c>
      <c r="I25" s="25"/>
      <c r="J25" s="25"/>
      <c r="K25" s="20"/>
      <c r="L25" s="20"/>
      <c r="M25" s="20">
        <f t="shared" si="8"/>
        <v>0</v>
      </c>
      <c r="N25" s="20">
        <f t="shared" si="9"/>
        <v>0</v>
      </c>
      <c r="O25" s="25"/>
      <c r="P25" s="25"/>
      <c r="Q25" s="20"/>
      <c r="R25" s="26">
        <v>600</v>
      </c>
      <c r="S25" s="63"/>
      <c r="AA25" s="58">
        <f>H19</f>
        <v>11</v>
      </c>
      <c r="AB25" s="58" t="str">
        <f>E19</f>
        <v>RBC2-TCN-036-S</v>
      </c>
      <c r="AC25" s="64" t="s">
        <v>141</v>
      </c>
      <c r="AD25" s="58" t="str">
        <f t="shared" si="10"/>
        <v>HUA</v>
      </c>
      <c r="AE25" s="58">
        <f t="shared" si="11"/>
        <v>160</v>
      </c>
      <c r="AF25" s="65">
        <f t="shared" si="12"/>
        <v>200</v>
      </c>
    </row>
    <row r="26" spans="1:32" s="16" customFormat="1" ht="12.75" hidden="1" customHeight="1">
      <c r="A26" s="24" t="s">
        <v>96</v>
      </c>
      <c r="B26" s="18" t="s">
        <v>97</v>
      </c>
      <c r="C26" s="19">
        <v>10</v>
      </c>
      <c r="D26" s="19">
        <v>160</v>
      </c>
      <c r="E26" s="62"/>
      <c r="F26" s="20"/>
      <c r="G26" s="19">
        <f t="shared" si="6"/>
        <v>-10</v>
      </c>
      <c r="H26" s="19">
        <f t="shared" si="7"/>
        <v>-160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6"/>
      <c r="P26" s="26"/>
      <c r="Q26" s="20"/>
      <c r="R26" s="20"/>
      <c r="S26" s="63"/>
      <c r="AA26" s="58">
        <f>H19</f>
        <v>11</v>
      </c>
      <c r="AB26" s="58" t="str">
        <f>E19</f>
        <v>RBC2-TCN-036-S</v>
      </c>
      <c r="AC26" s="64" t="s">
        <v>141</v>
      </c>
      <c r="AD26" s="58" t="str">
        <f t="shared" si="10"/>
        <v>DLC</v>
      </c>
      <c r="AE26" s="58">
        <f t="shared" si="11"/>
        <v>10</v>
      </c>
      <c r="AF26" s="65">
        <f t="shared" si="12"/>
        <v>0</v>
      </c>
    </row>
    <row r="27" spans="1:32" s="16" customFormat="1" ht="12.75" hidden="1" customHeight="1">
      <c r="A27" s="24" t="s">
        <v>58</v>
      </c>
      <c r="B27" s="18" t="s">
        <v>98</v>
      </c>
      <c r="C27" s="19"/>
      <c r="D27" s="19"/>
      <c r="E27" s="62"/>
      <c r="F27" s="20"/>
      <c r="G27" s="19">
        <f t="shared" si="6"/>
        <v>0</v>
      </c>
      <c r="H27" s="19">
        <f t="shared" si="7"/>
        <v>0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0"/>
      <c r="P27" s="20"/>
      <c r="Q27" s="20"/>
      <c r="R27" s="20"/>
      <c r="S27" s="63"/>
      <c r="AA27" s="58">
        <f>H19</f>
        <v>11</v>
      </c>
      <c r="AB27" s="58" t="str">
        <f>E19</f>
        <v>RBC2-TCN-036-S</v>
      </c>
      <c r="AC27" s="64" t="s">
        <v>141</v>
      </c>
      <c r="AD27" s="58" t="str">
        <f t="shared" si="10"/>
        <v>TSN</v>
      </c>
      <c r="AE27" s="58">
        <f t="shared" si="11"/>
        <v>0</v>
      </c>
      <c r="AF27" s="65">
        <f t="shared" si="12"/>
        <v>0</v>
      </c>
    </row>
    <row r="28" spans="1:32" s="16" customFormat="1" ht="12.75" hidden="1" customHeight="1">
      <c r="A28" s="24" t="s">
        <v>59</v>
      </c>
      <c r="B28" s="18" t="s">
        <v>98</v>
      </c>
      <c r="C28" s="19"/>
      <c r="D28" s="19"/>
      <c r="E28" s="62"/>
      <c r="F28" s="20"/>
      <c r="G28" s="19">
        <f t="shared" si="6"/>
        <v>0</v>
      </c>
      <c r="H28" s="19">
        <f t="shared" si="7"/>
        <v>0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0"/>
      <c r="P28" s="20"/>
      <c r="Q28" s="20"/>
      <c r="R28" s="20"/>
      <c r="S28" s="63"/>
      <c r="AA28" s="58">
        <f>H19</f>
        <v>11</v>
      </c>
      <c r="AB28" s="58" t="str">
        <f>E19</f>
        <v>RBC2-TCN-036-S</v>
      </c>
      <c r="AC28" s="64" t="s">
        <v>141</v>
      </c>
      <c r="AD28" s="58" t="str">
        <f t="shared" si="10"/>
        <v>TAO</v>
      </c>
      <c r="AE28" s="58">
        <f t="shared" si="11"/>
        <v>0</v>
      </c>
      <c r="AF28" s="65">
        <f t="shared" si="12"/>
        <v>0</v>
      </c>
    </row>
    <row r="29" spans="1:32" s="16" customFormat="1" ht="12.75" hidden="1" customHeight="1">
      <c r="A29" s="24" t="s">
        <v>94</v>
      </c>
      <c r="B29" s="18" t="s">
        <v>95</v>
      </c>
      <c r="C29" s="19">
        <v>30</v>
      </c>
      <c r="D29" s="19">
        <v>600</v>
      </c>
      <c r="E29" s="62">
        <v>39</v>
      </c>
      <c r="F29" s="20">
        <v>444</v>
      </c>
      <c r="G29" s="19">
        <f t="shared" si="6"/>
        <v>9</v>
      </c>
      <c r="H29" s="19">
        <f t="shared" si="7"/>
        <v>-156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20"/>
      <c r="P29" s="20"/>
      <c r="Q29" s="20"/>
      <c r="R29" s="26">
        <v>374</v>
      </c>
      <c r="S29" s="63"/>
      <c r="AA29" s="58">
        <f>H19</f>
        <v>11</v>
      </c>
      <c r="AB29" s="58" t="str">
        <f>E19</f>
        <v>RBC2-TCN-036-S</v>
      </c>
      <c r="AC29" s="64" t="s">
        <v>141</v>
      </c>
      <c r="AD29" s="58" t="str">
        <f t="shared" si="10"/>
        <v>WUH</v>
      </c>
      <c r="AE29" s="58">
        <f t="shared" si="11"/>
        <v>30</v>
      </c>
      <c r="AF29" s="65">
        <f t="shared" si="12"/>
        <v>39</v>
      </c>
    </row>
    <row r="30" spans="1:32" s="16" customFormat="1" ht="12.75" hidden="1" customHeight="1">
      <c r="A30" s="24" t="s">
        <v>101</v>
      </c>
      <c r="B30" s="18" t="s">
        <v>145</v>
      </c>
      <c r="C30" s="19">
        <v>10</v>
      </c>
      <c r="D30" s="19">
        <v>160</v>
      </c>
      <c r="E30" s="62"/>
      <c r="F30" s="20"/>
      <c r="G30" s="19">
        <f t="shared" si="6"/>
        <v>-10</v>
      </c>
      <c r="H30" s="19">
        <f t="shared" si="7"/>
        <v>-160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67"/>
      <c r="P30" s="67"/>
      <c r="Q30" s="20"/>
      <c r="R30" s="20"/>
      <c r="S30" s="63"/>
      <c r="AA30" s="58">
        <f>H19</f>
        <v>11</v>
      </c>
      <c r="AB30" s="58" t="str">
        <f>E19</f>
        <v>RBC2-TCN-036-S</v>
      </c>
      <c r="AC30" s="64" t="s">
        <v>141</v>
      </c>
      <c r="AD30" s="58" t="str">
        <f t="shared" si="10"/>
        <v>XMN</v>
      </c>
      <c r="AE30" s="58">
        <f t="shared" si="11"/>
        <v>10</v>
      </c>
      <c r="AF30" s="65">
        <f t="shared" si="12"/>
        <v>0</v>
      </c>
    </row>
    <row r="31" spans="1:32" s="16" customFormat="1" ht="12.75" hidden="1" customHeight="1">
      <c r="A31" s="24" t="s">
        <v>99</v>
      </c>
      <c r="B31" s="18"/>
      <c r="C31" s="19"/>
      <c r="D31" s="19"/>
      <c r="E31" s="62">
        <v>2</v>
      </c>
      <c r="F31" s="20">
        <v>50</v>
      </c>
      <c r="G31" s="19">
        <f t="shared" si="6"/>
        <v>2</v>
      </c>
      <c r="H31" s="19">
        <f t="shared" si="7"/>
        <v>50</v>
      </c>
      <c r="I31" s="20"/>
      <c r="J31" s="20"/>
      <c r="K31" s="20"/>
      <c r="L31" s="20"/>
      <c r="M31" s="20">
        <f t="shared" si="8"/>
        <v>0</v>
      </c>
      <c r="N31" s="20">
        <f t="shared" si="9"/>
        <v>0</v>
      </c>
      <c r="O31" s="20">
        <v>2</v>
      </c>
      <c r="P31" s="20">
        <v>50</v>
      </c>
      <c r="Q31" s="20"/>
      <c r="R31" s="20"/>
      <c r="S31" s="63"/>
      <c r="AA31" s="58">
        <f>H19</f>
        <v>11</v>
      </c>
      <c r="AB31" s="58" t="str">
        <f>E19</f>
        <v>RBC2-TCN-036-S</v>
      </c>
      <c r="AC31" s="64" t="s">
        <v>141</v>
      </c>
      <c r="AD31" s="58" t="str">
        <f t="shared" si="10"/>
        <v>HAK</v>
      </c>
      <c r="AE31" s="58">
        <f t="shared" si="11"/>
        <v>0</v>
      </c>
      <c r="AF31" s="65">
        <f t="shared" si="12"/>
        <v>2</v>
      </c>
    </row>
    <row r="32" spans="1:32" s="16" customFormat="1" ht="12.75" hidden="1" customHeight="1">
      <c r="A32" s="24" t="s">
        <v>21</v>
      </c>
      <c r="B32" s="180" t="s">
        <v>204</v>
      </c>
      <c r="C32" s="179"/>
      <c r="D32" s="179"/>
      <c r="E32" s="62">
        <v>62</v>
      </c>
      <c r="F32" s="20">
        <v>844</v>
      </c>
      <c r="G32" s="179"/>
      <c r="H32" s="179"/>
      <c r="I32" s="20"/>
      <c r="J32" s="20"/>
      <c r="K32" s="20"/>
      <c r="L32" s="20"/>
      <c r="M32" s="20"/>
      <c r="N32" s="20"/>
      <c r="O32" s="20"/>
      <c r="P32" s="20"/>
      <c r="Q32" s="26">
        <v>62</v>
      </c>
      <c r="R32" s="26">
        <v>844</v>
      </c>
      <c r="S32" s="63"/>
      <c r="AA32" s="58">
        <f>H20</f>
        <v>0</v>
      </c>
      <c r="AB32" s="58" t="str">
        <f>E19</f>
        <v>RBC2-TCN-036-S</v>
      </c>
      <c r="AC32" s="64" t="s">
        <v>141</v>
      </c>
      <c r="AD32" s="58" t="str">
        <f>A32</f>
        <v>COSCO T/S</v>
      </c>
      <c r="AE32" s="58">
        <f>C32</f>
        <v>0</v>
      </c>
      <c r="AF32" s="65">
        <f>E32</f>
        <v>62</v>
      </c>
    </row>
    <row r="33" spans="1:32" s="16" customFormat="1" ht="12.75" hidden="1" customHeight="1">
      <c r="A33" s="24" t="s">
        <v>87</v>
      </c>
      <c r="B33" s="180" t="s">
        <v>202</v>
      </c>
      <c r="C33" s="19">
        <v>60</v>
      </c>
      <c r="D33" s="19">
        <v>1200</v>
      </c>
      <c r="E33" s="62">
        <v>81</v>
      </c>
      <c r="F33" s="20">
        <v>1300</v>
      </c>
      <c r="G33" s="19">
        <f t="shared" si="6"/>
        <v>21</v>
      </c>
      <c r="H33" s="19">
        <f t="shared" si="7"/>
        <v>100</v>
      </c>
      <c r="I33" s="20"/>
      <c r="J33" s="20"/>
      <c r="K33" s="20"/>
      <c r="L33" s="20"/>
      <c r="M33" s="20">
        <f>I33+K33</f>
        <v>0</v>
      </c>
      <c r="N33" s="20">
        <f>J33+L33</f>
        <v>0</v>
      </c>
      <c r="O33" s="26"/>
      <c r="P33" s="26"/>
      <c r="Q33" s="26">
        <v>81</v>
      </c>
      <c r="R33" s="26">
        <v>1300</v>
      </c>
      <c r="S33" s="63"/>
      <c r="AA33" s="58">
        <f>H19</f>
        <v>11</v>
      </c>
      <c r="AB33" s="58" t="str">
        <f>E19</f>
        <v>RBC2-TCN-036-S</v>
      </c>
      <c r="AC33" s="64" t="s">
        <v>141</v>
      </c>
      <c r="AD33" s="58" t="str">
        <f t="shared" si="10"/>
        <v>COSCO T/S</v>
      </c>
      <c r="AE33" s="58">
        <f t="shared" si="11"/>
        <v>60</v>
      </c>
      <c r="AF33" s="65">
        <f t="shared" si="12"/>
        <v>81</v>
      </c>
    </row>
    <row r="34" spans="1:32" s="16" customFormat="1" ht="12.75" hidden="1" customHeight="1">
      <c r="A34" s="24" t="s">
        <v>88</v>
      </c>
      <c r="B34" s="28"/>
      <c r="C34" s="29">
        <v>620</v>
      </c>
      <c r="D34" s="29">
        <v>8680</v>
      </c>
      <c r="E34" s="68">
        <f>SUM(E23:E33)</f>
        <v>653</v>
      </c>
      <c r="F34" s="30">
        <f>SUM(F23:F33)</f>
        <v>8179</v>
      </c>
      <c r="G34" s="29">
        <f t="shared" si="6"/>
        <v>33</v>
      </c>
      <c r="H34" s="29">
        <f t="shared" si="7"/>
        <v>-501</v>
      </c>
      <c r="I34" s="31">
        <f t="shared" ref="I34:R34" si="13">SUM(I23:I33)</f>
        <v>0</v>
      </c>
      <c r="J34" s="31">
        <f t="shared" si="13"/>
        <v>0</v>
      </c>
      <c r="K34" s="31">
        <f t="shared" si="13"/>
        <v>0</v>
      </c>
      <c r="L34" s="31">
        <f t="shared" si="13"/>
        <v>0</v>
      </c>
      <c r="M34" s="31">
        <f t="shared" si="13"/>
        <v>0</v>
      </c>
      <c r="N34" s="31">
        <f t="shared" si="13"/>
        <v>0</v>
      </c>
      <c r="O34" s="20">
        <f t="shared" si="13"/>
        <v>2</v>
      </c>
      <c r="P34" s="31">
        <f t="shared" si="13"/>
        <v>50</v>
      </c>
      <c r="Q34" s="31">
        <f t="shared" si="13"/>
        <v>178</v>
      </c>
      <c r="R34" s="31">
        <f t="shared" si="13"/>
        <v>5143</v>
      </c>
      <c r="S34" s="63"/>
      <c r="AA34" s="58"/>
      <c r="AB34" s="58"/>
      <c r="AC34" s="64"/>
      <c r="AD34" s="58"/>
      <c r="AE34" s="58"/>
      <c r="AF34" s="58"/>
    </row>
    <row r="35" spans="1:32" s="16" customFormat="1" ht="12.75" hidden="1" customHeight="1">
      <c r="A35" s="69">
        <f>D34/C34</f>
        <v>14</v>
      </c>
      <c r="C35" s="70"/>
      <c r="E35" s="258">
        <f>E34/C34</f>
        <v>1.0532258064516129</v>
      </c>
      <c r="F35" s="258">
        <f>F34/D34</f>
        <v>0.94228110599078341</v>
      </c>
      <c r="I35" s="71" t="s">
        <v>89</v>
      </c>
      <c r="J35" s="72">
        <f>E34/C34</f>
        <v>1.0532258064516129</v>
      </c>
      <c r="K35" s="71"/>
      <c r="L35" s="71">
        <f>C34*0.9</f>
        <v>558</v>
      </c>
      <c r="M35" s="71"/>
      <c r="N35" s="71"/>
      <c r="O35" s="88" t="s">
        <v>267</v>
      </c>
      <c r="P35" s="71"/>
      <c r="Q35" s="73"/>
      <c r="R35" s="16">
        <v>5320</v>
      </c>
      <c r="AA35" s="58"/>
      <c r="AB35" s="58"/>
      <c r="AC35" s="64"/>
      <c r="AD35" s="58"/>
      <c r="AE35" s="58"/>
      <c r="AF35" s="58"/>
    </row>
    <row r="36" spans="1:32" hidden="1"/>
    <row r="37" spans="1:32" hidden="1"/>
    <row r="38" spans="1:32" s="12" customFormat="1" ht="12.75" hidden="1" customHeight="1">
      <c r="A38" s="82" t="s">
        <v>140</v>
      </c>
      <c r="B38" s="83" t="s">
        <v>336</v>
      </c>
      <c r="C38" s="84"/>
      <c r="D38" s="85"/>
      <c r="E38" s="83" t="s">
        <v>337</v>
      </c>
      <c r="F38" s="85"/>
      <c r="G38" s="82" t="s">
        <v>0</v>
      </c>
      <c r="H38" s="86">
        <v>12</v>
      </c>
      <c r="I38" s="85"/>
      <c r="J38" s="85" t="s">
        <v>74</v>
      </c>
      <c r="K38" s="411">
        <v>1</v>
      </c>
      <c r="L38" s="85"/>
      <c r="M38" s="87"/>
      <c r="N38" s="87"/>
      <c r="O38" s="87"/>
      <c r="P38" s="87"/>
      <c r="Q38" s="87"/>
      <c r="R38" s="87"/>
      <c r="S38" s="87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32" s="16" customFormat="1" ht="12.75" hidden="1" customHeight="1">
      <c r="A39" s="659" t="s">
        <v>6</v>
      </c>
      <c r="B39" s="655" t="s">
        <v>7</v>
      </c>
      <c r="C39" s="651" t="s">
        <v>1</v>
      </c>
      <c r="D39" s="652"/>
      <c r="E39" s="651" t="s">
        <v>2</v>
      </c>
      <c r="F39" s="652"/>
      <c r="G39" s="646" t="s">
        <v>3</v>
      </c>
      <c r="H39" s="646"/>
      <c r="I39" s="648" t="s">
        <v>4</v>
      </c>
      <c r="J39" s="649"/>
      <c r="K39" s="649"/>
      <c r="L39" s="649"/>
      <c r="M39" s="649"/>
      <c r="N39" s="650"/>
      <c r="O39" s="651" t="s">
        <v>171</v>
      </c>
      <c r="P39" s="652"/>
      <c r="Q39" s="646" t="s">
        <v>170</v>
      </c>
      <c r="R39" s="646"/>
      <c r="S39" s="655" t="s">
        <v>5</v>
      </c>
      <c r="T39" s="658"/>
      <c r="U39" s="260"/>
      <c r="V39" s="260"/>
      <c r="W39" s="260"/>
      <c r="X39" s="260"/>
      <c r="Y39" s="260"/>
      <c r="Z39" s="188"/>
      <c r="AA39" s="58"/>
      <c r="AB39" s="58"/>
      <c r="AC39" s="58"/>
      <c r="AD39" s="58"/>
      <c r="AE39" s="58"/>
      <c r="AF39" s="58"/>
    </row>
    <row r="40" spans="1:32" s="16" customFormat="1" ht="12.75" hidden="1" customHeight="1">
      <c r="A40" s="660"/>
      <c r="B40" s="656"/>
      <c r="C40" s="653"/>
      <c r="D40" s="654"/>
      <c r="E40" s="653"/>
      <c r="F40" s="654"/>
      <c r="G40" s="646"/>
      <c r="H40" s="646"/>
      <c r="I40" s="189" t="s">
        <v>8</v>
      </c>
      <c r="J40" s="190" t="s">
        <v>9</v>
      </c>
      <c r="K40" s="189" t="s">
        <v>10</v>
      </c>
      <c r="L40" s="190" t="s">
        <v>11</v>
      </c>
      <c r="M40" s="648" t="s">
        <v>12</v>
      </c>
      <c r="N40" s="650"/>
      <c r="O40" s="653"/>
      <c r="P40" s="654"/>
      <c r="Q40" s="646"/>
      <c r="R40" s="646"/>
      <c r="S40" s="656"/>
      <c r="T40" s="658"/>
      <c r="U40" s="260"/>
      <c r="V40" s="260"/>
      <c r="W40" s="260"/>
      <c r="X40" s="260"/>
      <c r="Y40" s="260"/>
      <c r="Z40" s="188"/>
      <c r="AA40" s="58"/>
      <c r="AB40" s="58"/>
      <c r="AC40" s="58"/>
      <c r="AD40" s="58"/>
      <c r="AE40" s="58"/>
      <c r="AF40" s="58"/>
    </row>
    <row r="41" spans="1:32" s="16" customFormat="1" ht="12.75" hidden="1" customHeight="1">
      <c r="A41" s="661"/>
      <c r="B41" s="657"/>
      <c r="C41" s="179" t="s">
        <v>13</v>
      </c>
      <c r="D41" s="179" t="s">
        <v>14</v>
      </c>
      <c r="E41" s="190" t="s">
        <v>13</v>
      </c>
      <c r="F41" s="179" t="s">
        <v>14</v>
      </c>
      <c r="G41" s="179" t="s">
        <v>13</v>
      </c>
      <c r="H41" s="179" t="s">
        <v>14</v>
      </c>
      <c r="I41" s="190" t="s">
        <v>13</v>
      </c>
      <c r="J41" s="179" t="s">
        <v>14</v>
      </c>
      <c r="K41" s="190" t="s">
        <v>13</v>
      </c>
      <c r="L41" s="179" t="s">
        <v>14</v>
      </c>
      <c r="M41" s="179"/>
      <c r="N41" s="179"/>
      <c r="O41" s="190" t="s">
        <v>13</v>
      </c>
      <c r="P41" s="179" t="s">
        <v>14</v>
      </c>
      <c r="Q41" s="179" t="s">
        <v>13</v>
      </c>
      <c r="R41" s="179" t="s">
        <v>14</v>
      </c>
      <c r="S41" s="657"/>
      <c r="T41" s="188"/>
      <c r="U41" s="260"/>
      <c r="V41" s="260"/>
      <c r="W41" s="260"/>
      <c r="X41" s="260"/>
      <c r="Y41" s="260"/>
      <c r="Z41" s="188"/>
      <c r="AA41" s="58" t="s">
        <v>15</v>
      </c>
      <c r="AB41" s="58" t="s">
        <v>16</v>
      </c>
      <c r="AC41" s="58" t="s">
        <v>17</v>
      </c>
      <c r="AD41" s="58" t="s">
        <v>18</v>
      </c>
      <c r="AE41" s="58" t="s">
        <v>19</v>
      </c>
      <c r="AF41" s="58" t="s">
        <v>20</v>
      </c>
    </row>
    <row r="42" spans="1:32" s="16" customFormat="1" ht="12.75" hidden="1" customHeight="1">
      <c r="A42" s="24" t="s">
        <v>144</v>
      </c>
      <c r="B42" s="180">
        <f>B23+7</f>
        <v>43172</v>
      </c>
      <c r="C42" s="179">
        <v>140</v>
      </c>
      <c r="D42" s="179">
        <v>1900</v>
      </c>
      <c r="E42" s="62">
        <v>96</v>
      </c>
      <c r="F42" s="20">
        <v>950</v>
      </c>
      <c r="G42" s="179">
        <f t="shared" ref="G42:G53" si="14">E42-C42</f>
        <v>-44</v>
      </c>
      <c r="H42" s="179">
        <f t="shared" ref="H42:H53" si="15">F42-D42</f>
        <v>-950</v>
      </c>
      <c r="I42" s="25"/>
      <c r="J42" s="25"/>
      <c r="K42" s="26"/>
      <c r="L42" s="26"/>
      <c r="M42" s="20">
        <f t="shared" ref="M42:M52" si="16">I42+K42</f>
        <v>0</v>
      </c>
      <c r="N42" s="20">
        <f t="shared" ref="N42:N52" si="17">J42+L42</f>
        <v>0</v>
      </c>
      <c r="O42" s="25"/>
      <c r="P42" s="25"/>
      <c r="Q42" s="26">
        <v>53.25</v>
      </c>
      <c r="R42" s="26">
        <v>535</v>
      </c>
      <c r="S42" s="63"/>
      <c r="AA42" s="58">
        <f>H38</f>
        <v>12</v>
      </c>
      <c r="AB42" s="58" t="str">
        <f>E38</f>
        <v>RBC2-S1F-034-S</v>
      </c>
      <c r="AC42" s="64" t="s">
        <v>141</v>
      </c>
      <c r="AD42" s="58" t="str">
        <f t="shared" ref="AD42:AD52" si="18">A42</f>
        <v>NGB</v>
      </c>
      <c r="AE42" s="58">
        <f t="shared" ref="AE42:AE52" si="19">C42</f>
        <v>140</v>
      </c>
      <c r="AF42" s="65">
        <f t="shared" ref="AF42:AF52" si="20">E42</f>
        <v>96</v>
      </c>
    </row>
    <row r="43" spans="1:32" s="16" customFormat="1" ht="12.75" hidden="1" customHeight="1">
      <c r="A43" s="24" t="s">
        <v>92</v>
      </c>
      <c r="B43" s="180">
        <f>B24+7</f>
        <v>43174</v>
      </c>
      <c r="C43" s="179">
        <v>210</v>
      </c>
      <c r="D43" s="179">
        <v>2900</v>
      </c>
      <c r="E43" s="62">
        <v>212.5</v>
      </c>
      <c r="F43" s="20">
        <v>3015</v>
      </c>
      <c r="G43" s="179">
        <f t="shared" si="14"/>
        <v>2.5</v>
      </c>
      <c r="H43" s="179">
        <f t="shared" si="15"/>
        <v>115</v>
      </c>
      <c r="I43" s="26"/>
      <c r="J43" s="26"/>
      <c r="K43" s="26"/>
      <c r="L43" s="26"/>
      <c r="M43" s="20">
        <f t="shared" si="16"/>
        <v>0</v>
      </c>
      <c r="N43" s="20">
        <f t="shared" si="17"/>
        <v>0</v>
      </c>
      <c r="O43" s="26"/>
      <c r="P43" s="26"/>
      <c r="Q43" s="26"/>
      <c r="R43" s="26">
        <v>1895</v>
      </c>
      <c r="S43" s="63"/>
      <c r="AA43" s="58">
        <f>H38</f>
        <v>12</v>
      </c>
      <c r="AB43" s="58" t="str">
        <f>E38</f>
        <v>RBC2-S1F-034-S</v>
      </c>
      <c r="AC43" s="64" t="s">
        <v>141</v>
      </c>
      <c r="AD43" s="58" t="str">
        <f t="shared" si="18"/>
        <v>SHA</v>
      </c>
      <c r="AE43" s="58">
        <f t="shared" si="19"/>
        <v>210</v>
      </c>
      <c r="AF43" s="65">
        <f t="shared" si="20"/>
        <v>212.5</v>
      </c>
    </row>
    <row r="44" spans="1:32" s="16" customFormat="1" ht="12.75" hidden="1" customHeight="1">
      <c r="A44" s="24" t="s">
        <v>365</v>
      </c>
      <c r="B44" s="180">
        <f>B25+7</f>
        <v>43178</v>
      </c>
      <c r="C44" s="179">
        <v>160</v>
      </c>
      <c r="D44" s="179">
        <v>1760</v>
      </c>
      <c r="E44" s="62">
        <v>180</v>
      </c>
      <c r="F44" s="20">
        <v>1550</v>
      </c>
      <c r="G44" s="179">
        <f t="shared" si="14"/>
        <v>20</v>
      </c>
      <c r="H44" s="179">
        <f t="shared" si="15"/>
        <v>-210</v>
      </c>
      <c r="I44" s="25"/>
      <c r="J44" s="25"/>
      <c r="K44" s="20"/>
      <c r="L44" s="20"/>
      <c r="M44" s="20">
        <f t="shared" si="16"/>
        <v>0</v>
      </c>
      <c r="N44" s="20">
        <f t="shared" si="17"/>
        <v>0</v>
      </c>
      <c r="O44" s="25"/>
      <c r="P44" s="25"/>
      <c r="Q44" s="20"/>
      <c r="R44" s="20">
        <v>600</v>
      </c>
      <c r="S44" s="63"/>
      <c r="AA44" s="58">
        <f>H38</f>
        <v>12</v>
      </c>
      <c r="AB44" s="58" t="str">
        <f>E38</f>
        <v>RBC2-S1F-034-S</v>
      </c>
      <c r="AC44" s="64" t="s">
        <v>141</v>
      </c>
      <c r="AD44" s="58" t="str">
        <f t="shared" si="18"/>
        <v>HUA</v>
      </c>
      <c r="AE44" s="58">
        <f t="shared" si="19"/>
        <v>160</v>
      </c>
      <c r="AF44" s="65">
        <f t="shared" si="20"/>
        <v>180</v>
      </c>
    </row>
    <row r="45" spans="1:32" s="16" customFormat="1" ht="12.75" hidden="1" customHeight="1">
      <c r="A45" s="24" t="s">
        <v>96</v>
      </c>
      <c r="B45" s="180" t="s">
        <v>97</v>
      </c>
      <c r="C45" s="179">
        <v>10</v>
      </c>
      <c r="D45" s="179">
        <v>160</v>
      </c>
      <c r="E45" s="62"/>
      <c r="F45" s="20"/>
      <c r="G45" s="179">
        <f t="shared" si="14"/>
        <v>-10</v>
      </c>
      <c r="H45" s="179">
        <f t="shared" si="15"/>
        <v>-160</v>
      </c>
      <c r="I45" s="20"/>
      <c r="J45" s="20"/>
      <c r="K45" s="20"/>
      <c r="L45" s="20"/>
      <c r="M45" s="20">
        <f t="shared" si="16"/>
        <v>0</v>
      </c>
      <c r="N45" s="20">
        <f t="shared" si="17"/>
        <v>0</v>
      </c>
      <c r="O45" s="26"/>
      <c r="P45" s="26"/>
      <c r="Q45" s="20"/>
      <c r="R45" s="20"/>
      <c r="S45" s="63"/>
      <c r="AA45" s="58">
        <f>H38</f>
        <v>12</v>
      </c>
      <c r="AB45" s="58" t="str">
        <f>E38</f>
        <v>RBC2-S1F-034-S</v>
      </c>
      <c r="AC45" s="64" t="s">
        <v>141</v>
      </c>
      <c r="AD45" s="58" t="str">
        <f t="shared" si="18"/>
        <v>DLC</v>
      </c>
      <c r="AE45" s="58">
        <f t="shared" si="19"/>
        <v>10</v>
      </c>
      <c r="AF45" s="65">
        <f t="shared" si="20"/>
        <v>0</v>
      </c>
    </row>
    <row r="46" spans="1:32" s="16" customFormat="1" ht="12.75" hidden="1" customHeight="1">
      <c r="A46" s="24" t="s">
        <v>32</v>
      </c>
      <c r="B46" s="180" t="s">
        <v>98</v>
      </c>
      <c r="C46" s="179"/>
      <c r="D46" s="179"/>
      <c r="E46" s="62"/>
      <c r="F46" s="20"/>
      <c r="G46" s="179">
        <f t="shared" si="14"/>
        <v>0</v>
      </c>
      <c r="H46" s="179">
        <f t="shared" si="15"/>
        <v>0</v>
      </c>
      <c r="I46" s="20"/>
      <c r="J46" s="20"/>
      <c r="K46" s="20"/>
      <c r="L46" s="20"/>
      <c r="M46" s="20">
        <f t="shared" si="16"/>
        <v>0</v>
      </c>
      <c r="N46" s="20">
        <f t="shared" si="17"/>
        <v>0</v>
      </c>
      <c r="O46" s="20"/>
      <c r="P46" s="20"/>
      <c r="Q46" s="20"/>
      <c r="R46" s="20"/>
      <c r="S46" s="63"/>
      <c r="AA46" s="58">
        <f>H38</f>
        <v>12</v>
      </c>
      <c r="AB46" s="58" t="str">
        <f>E38</f>
        <v>RBC2-S1F-034-S</v>
      </c>
      <c r="AC46" s="64" t="s">
        <v>141</v>
      </c>
      <c r="AD46" s="58" t="str">
        <f t="shared" si="18"/>
        <v>TSN</v>
      </c>
      <c r="AE46" s="58">
        <f t="shared" si="19"/>
        <v>0</v>
      </c>
      <c r="AF46" s="65">
        <f t="shared" si="20"/>
        <v>0</v>
      </c>
    </row>
    <row r="47" spans="1:32" s="16" customFormat="1" ht="12.75" hidden="1" customHeight="1">
      <c r="A47" s="24" t="s">
        <v>27</v>
      </c>
      <c r="B47" s="180" t="s">
        <v>98</v>
      </c>
      <c r="C47" s="179"/>
      <c r="D47" s="179"/>
      <c r="E47" s="62"/>
      <c r="F47" s="20"/>
      <c r="G47" s="179">
        <f t="shared" si="14"/>
        <v>0</v>
      </c>
      <c r="H47" s="179">
        <f t="shared" si="15"/>
        <v>0</v>
      </c>
      <c r="I47" s="20"/>
      <c r="J47" s="20"/>
      <c r="K47" s="20"/>
      <c r="L47" s="20"/>
      <c r="M47" s="20">
        <f t="shared" si="16"/>
        <v>0</v>
      </c>
      <c r="N47" s="20">
        <f t="shared" si="17"/>
        <v>0</v>
      </c>
      <c r="O47" s="20"/>
      <c r="P47" s="20"/>
      <c r="Q47" s="20"/>
      <c r="R47" s="20"/>
      <c r="S47" s="63"/>
      <c r="AA47" s="58">
        <f>H38</f>
        <v>12</v>
      </c>
      <c r="AB47" s="58" t="str">
        <f>E38</f>
        <v>RBC2-S1F-034-S</v>
      </c>
      <c r="AC47" s="64" t="s">
        <v>141</v>
      </c>
      <c r="AD47" s="58" t="str">
        <f t="shared" si="18"/>
        <v>TAO</v>
      </c>
      <c r="AE47" s="58">
        <f t="shared" si="19"/>
        <v>0</v>
      </c>
      <c r="AF47" s="65">
        <f t="shared" si="20"/>
        <v>0</v>
      </c>
    </row>
    <row r="48" spans="1:32" s="16" customFormat="1" ht="12.75" hidden="1" customHeight="1">
      <c r="A48" s="24" t="s">
        <v>94</v>
      </c>
      <c r="B48" s="180" t="s">
        <v>95</v>
      </c>
      <c r="C48" s="179">
        <v>30</v>
      </c>
      <c r="D48" s="179">
        <v>600</v>
      </c>
      <c r="E48" s="62">
        <v>19</v>
      </c>
      <c r="F48" s="20">
        <v>285</v>
      </c>
      <c r="G48" s="179">
        <f t="shared" si="14"/>
        <v>-11</v>
      </c>
      <c r="H48" s="179">
        <f t="shared" si="15"/>
        <v>-315</v>
      </c>
      <c r="I48" s="20"/>
      <c r="J48" s="20"/>
      <c r="K48" s="20"/>
      <c r="L48" s="20"/>
      <c r="M48" s="20">
        <f t="shared" si="16"/>
        <v>0</v>
      </c>
      <c r="N48" s="20">
        <f t="shared" si="17"/>
        <v>0</v>
      </c>
      <c r="O48" s="20"/>
      <c r="P48" s="20"/>
      <c r="Q48" s="20"/>
      <c r="R48" s="20">
        <v>253</v>
      </c>
      <c r="S48" s="63"/>
      <c r="AA48" s="58">
        <f>H38</f>
        <v>12</v>
      </c>
      <c r="AB48" s="58" t="str">
        <f>E38</f>
        <v>RBC2-S1F-034-S</v>
      </c>
      <c r="AC48" s="64" t="s">
        <v>141</v>
      </c>
      <c r="AD48" s="58" t="str">
        <f t="shared" si="18"/>
        <v>WUH</v>
      </c>
      <c r="AE48" s="58">
        <f t="shared" si="19"/>
        <v>30</v>
      </c>
      <c r="AF48" s="65">
        <f t="shared" si="20"/>
        <v>19</v>
      </c>
    </row>
    <row r="49" spans="1:32" s="16" customFormat="1" ht="12.75" hidden="1" customHeight="1">
      <c r="A49" s="24" t="s">
        <v>101</v>
      </c>
      <c r="B49" s="180" t="s">
        <v>145</v>
      </c>
      <c r="C49" s="179">
        <v>10</v>
      </c>
      <c r="D49" s="179">
        <v>160</v>
      </c>
      <c r="E49" s="62">
        <v>2</v>
      </c>
      <c r="F49" s="20">
        <v>23</v>
      </c>
      <c r="G49" s="179">
        <f t="shared" si="14"/>
        <v>-8</v>
      </c>
      <c r="H49" s="179">
        <f t="shared" si="15"/>
        <v>-137</v>
      </c>
      <c r="I49" s="20"/>
      <c r="J49" s="20"/>
      <c r="K49" s="20"/>
      <c r="L49" s="20"/>
      <c r="M49" s="20">
        <f t="shared" si="16"/>
        <v>0</v>
      </c>
      <c r="N49" s="20">
        <f t="shared" si="17"/>
        <v>0</v>
      </c>
      <c r="O49" s="67"/>
      <c r="P49" s="67"/>
      <c r="Q49" s="20"/>
      <c r="R49" s="20"/>
      <c r="S49" s="63"/>
      <c r="AA49" s="58">
        <f>H38</f>
        <v>12</v>
      </c>
      <c r="AB49" s="58" t="str">
        <f>E38</f>
        <v>RBC2-S1F-034-S</v>
      </c>
      <c r="AC49" s="64" t="s">
        <v>141</v>
      </c>
      <c r="AD49" s="58" t="str">
        <f t="shared" si="18"/>
        <v>XMN</v>
      </c>
      <c r="AE49" s="58">
        <f t="shared" si="19"/>
        <v>10</v>
      </c>
      <c r="AF49" s="65">
        <f t="shared" si="20"/>
        <v>2</v>
      </c>
    </row>
    <row r="50" spans="1:32" s="16" customFormat="1" ht="12.75" hidden="1" customHeight="1">
      <c r="A50" s="24" t="s">
        <v>99</v>
      </c>
      <c r="B50" s="180"/>
      <c r="C50" s="179"/>
      <c r="D50" s="179"/>
      <c r="E50" s="62"/>
      <c r="F50" s="20"/>
      <c r="G50" s="179">
        <f t="shared" si="14"/>
        <v>0</v>
      </c>
      <c r="H50" s="179">
        <f t="shared" si="15"/>
        <v>0</v>
      </c>
      <c r="I50" s="20"/>
      <c r="J50" s="20"/>
      <c r="K50" s="20"/>
      <c r="L50" s="20"/>
      <c r="M50" s="20">
        <f t="shared" si="16"/>
        <v>0</v>
      </c>
      <c r="N50" s="20">
        <f t="shared" si="17"/>
        <v>0</v>
      </c>
      <c r="O50" s="20"/>
      <c r="P50" s="20"/>
      <c r="Q50" s="20"/>
      <c r="R50" s="20"/>
      <c r="S50" s="63"/>
      <c r="AA50" s="58">
        <f>H38</f>
        <v>12</v>
      </c>
      <c r="AB50" s="58" t="str">
        <f>E38</f>
        <v>RBC2-S1F-034-S</v>
      </c>
      <c r="AC50" s="64" t="s">
        <v>141</v>
      </c>
      <c r="AD50" s="58" t="str">
        <f t="shared" si="18"/>
        <v>HAK</v>
      </c>
      <c r="AE50" s="58">
        <f t="shared" si="19"/>
        <v>0</v>
      </c>
      <c r="AF50" s="65">
        <f t="shared" si="20"/>
        <v>0</v>
      </c>
    </row>
    <row r="51" spans="1:32" s="16" customFormat="1" ht="12.75" hidden="1" customHeight="1">
      <c r="A51" s="24" t="s">
        <v>21</v>
      </c>
      <c r="B51" s="257" t="s">
        <v>97</v>
      </c>
      <c r="C51" s="244"/>
      <c r="D51" s="244"/>
      <c r="E51" s="62">
        <v>8</v>
      </c>
      <c r="F51" s="20">
        <v>46</v>
      </c>
      <c r="G51" s="244"/>
      <c r="H51" s="244"/>
      <c r="I51" s="20"/>
      <c r="J51" s="20"/>
      <c r="K51" s="20"/>
      <c r="L51" s="20"/>
      <c r="M51" s="20"/>
      <c r="N51" s="20"/>
      <c r="O51" s="20"/>
      <c r="P51" s="20"/>
      <c r="Q51" s="20">
        <v>2</v>
      </c>
      <c r="R51" s="20">
        <v>15</v>
      </c>
      <c r="S51" s="63"/>
      <c r="AA51" s="58">
        <f>H39</f>
        <v>0</v>
      </c>
      <c r="AB51" s="58" t="str">
        <f>E38</f>
        <v>RBC2-S1F-034-S</v>
      </c>
      <c r="AC51" s="64" t="s">
        <v>140</v>
      </c>
      <c r="AD51" s="58" t="str">
        <f>A51</f>
        <v>COSCO T/S</v>
      </c>
      <c r="AE51" s="58">
        <f>C51</f>
        <v>0</v>
      </c>
      <c r="AF51" s="65">
        <f>E51</f>
        <v>8</v>
      </c>
    </row>
    <row r="52" spans="1:32" s="16" customFormat="1" ht="12.75" hidden="1" customHeight="1">
      <c r="A52" s="24" t="s">
        <v>87</v>
      </c>
      <c r="B52" s="257" t="s">
        <v>95</v>
      </c>
      <c r="C52" s="179">
        <v>60</v>
      </c>
      <c r="D52" s="179">
        <v>1200</v>
      </c>
      <c r="E52" s="62">
        <v>71</v>
      </c>
      <c r="F52" s="20">
        <v>928</v>
      </c>
      <c r="G52" s="179">
        <f t="shared" si="14"/>
        <v>11</v>
      </c>
      <c r="H52" s="179">
        <f t="shared" si="15"/>
        <v>-272</v>
      </c>
      <c r="I52" s="20"/>
      <c r="J52" s="20"/>
      <c r="K52" s="20"/>
      <c r="L52" s="20"/>
      <c r="M52" s="20">
        <f t="shared" si="16"/>
        <v>0</v>
      </c>
      <c r="N52" s="20">
        <f t="shared" si="17"/>
        <v>0</v>
      </c>
      <c r="O52" s="26"/>
      <c r="P52" s="26"/>
      <c r="Q52" s="26">
        <v>44</v>
      </c>
      <c r="R52" s="26">
        <v>497</v>
      </c>
      <c r="S52" s="63"/>
      <c r="AA52" s="58">
        <f>H38</f>
        <v>12</v>
      </c>
      <c r="AB52" s="58" t="str">
        <f>E38</f>
        <v>RBC2-S1F-034-S</v>
      </c>
      <c r="AC52" s="64" t="s">
        <v>141</v>
      </c>
      <c r="AD52" s="58" t="str">
        <f t="shared" si="18"/>
        <v>COSCO T/S</v>
      </c>
      <c r="AE52" s="58">
        <f t="shared" si="19"/>
        <v>60</v>
      </c>
      <c r="AF52" s="65">
        <f t="shared" si="20"/>
        <v>71</v>
      </c>
    </row>
    <row r="53" spans="1:32" s="16" customFormat="1" ht="12.75" hidden="1" customHeight="1">
      <c r="A53" s="24" t="s">
        <v>22</v>
      </c>
      <c r="B53" s="28"/>
      <c r="C53" s="29">
        <v>620</v>
      </c>
      <c r="D53" s="29">
        <v>8680</v>
      </c>
      <c r="E53" s="68">
        <f>SUM(E42:E52)</f>
        <v>588.5</v>
      </c>
      <c r="F53" s="30">
        <f>SUM(F42:F52)</f>
        <v>6797</v>
      </c>
      <c r="G53" s="29">
        <f t="shared" si="14"/>
        <v>-31.5</v>
      </c>
      <c r="H53" s="29">
        <f t="shared" si="15"/>
        <v>-1883</v>
      </c>
      <c r="I53" s="31">
        <f t="shared" ref="I53:R53" si="21">SUM(I42:I52)</f>
        <v>0</v>
      </c>
      <c r="J53" s="31">
        <f t="shared" si="21"/>
        <v>0</v>
      </c>
      <c r="K53" s="31">
        <f t="shared" si="21"/>
        <v>0</v>
      </c>
      <c r="L53" s="31">
        <f t="shared" si="21"/>
        <v>0</v>
      </c>
      <c r="M53" s="31">
        <f t="shared" si="21"/>
        <v>0</v>
      </c>
      <c r="N53" s="31">
        <f t="shared" si="21"/>
        <v>0</v>
      </c>
      <c r="O53" s="20">
        <f t="shared" si="21"/>
        <v>0</v>
      </c>
      <c r="P53" s="31">
        <f t="shared" si="21"/>
        <v>0</v>
      </c>
      <c r="Q53" s="31">
        <f t="shared" si="21"/>
        <v>99.25</v>
      </c>
      <c r="R53" s="31">
        <f t="shared" si="21"/>
        <v>3795</v>
      </c>
      <c r="S53" s="63"/>
      <c r="AA53" s="58"/>
      <c r="AB53" s="58"/>
      <c r="AC53" s="64"/>
      <c r="AD53" s="58"/>
      <c r="AE53" s="58"/>
      <c r="AF53" s="58"/>
    </row>
    <row r="54" spans="1:32" s="16" customFormat="1" ht="12.75" hidden="1" customHeight="1">
      <c r="A54" s="69">
        <f>D53/C53</f>
        <v>14</v>
      </c>
      <c r="C54" s="70"/>
      <c r="E54" s="258">
        <f>E53/C53</f>
        <v>0.9491935483870968</v>
      </c>
      <c r="F54" s="258">
        <f>F53/D53</f>
        <v>0.78306451612903227</v>
      </c>
      <c r="I54" s="71" t="s">
        <v>89</v>
      </c>
      <c r="J54" s="72">
        <f>E53/C53</f>
        <v>0.9491935483870968</v>
      </c>
      <c r="K54" s="71"/>
      <c r="L54" s="71">
        <f>C53*0.9</f>
        <v>558</v>
      </c>
      <c r="M54" s="71"/>
      <c r="N54" s="71"/>
      <c r="O54" s="88" t="s">
        <v>148</v>
      </c>
      <c r="P54" s="71"/>
      <c r="Q54" s="73" t="e">
        <f>#REF!+P42+P44+#REF!+#REF!+#REF!+J42+#REF!+L42+J44+R44</f>
        <v>#REF!</v>
      </c>
      <c r="R54" s="16">
        <v>16856</v>
      </c>
      <c r="AA54" s="58"/>
      <c r="AB54" s="58"/>
      <c r="AC54" s="64"/>
      <c r="AD54" s="58"/>
      <c r="AE54" s="58"/>
      <c r="AF54" s="58"/>
    </row>
    <row r="55" spans="1:32" hidden="1"/>
    <row r="56" spans="1:32" hidden="1"/>
    <row r="57" spans="1:32" s="12" customFormat="1" ht="12.75" hidden="1" customHeight="1">
      <c r="A57" s="82" t="s">
        <v>140</v>
      </c>
      <c r="B57" s="83" t="s">
        <v>369</v>
      </c>
      <c r="C57" s="84"/>
      <c r="D57" s="85"/>
      <c r="E57" s="83" t="s">
        <v>370</v>
      </c>
      <c r="F57" s="85"/>
      <c r="G57" s="82" t="s">
        <v>0</v>
      </c>
      <c r="H57" s="86">
        <v>13</v>
      </c>
      <c r="I57" s="85"/>
      <c r="J57" s="85" t="s">
        <v>74</v>
      </c>
      <c r="K57" s="85"/>
      <c r="L57" s="85"/>
      <c r="M57" s="87"/>
      <c r="N57" s="87"/>
      <c r="O57" s="87"/>
      <c r="P57" s="87"/>
      <c r="Q57" s="87"/>
      <c r="R57" s="87"/>
      <c r="S57" s="87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32" s="16" customFormat="1" ht="12.75" hidden="1" customHeight="1">
      <c r="A58" s="659" t="s">
        <v>6</v>
      </c>
      <c r="B58" s="655" t="s">
        <v>7</v>
      </c>
      <c r="C58" s="651" t="s">
        <v>1</v>
      </c>
      <c r="D58" s="652"/>
      <c r="E58" s="651" t="s">
        <v>371</v>
      </c>
      <c r="F58" s="652"/>
      <c r="G58" s="646" t="s">
        <v>3</v>
      </c>
      <c r="H58" s="646"/>
      <c r="I58" s="648" t="s">
        <v>4</v>
      </c>
      <c r="J58" s="649"/>
      <c r="K58" s="649"/>
      <c r="L58" s="649"/>
      <c r="M58" s="649"/>
      <c r="N58" s="650"/>
      <c r="O58" s="651" t="s">
        <v>171</v>
      </c>
      <c r="P58" s="652"/>
      <c r="Q58" s="646" t="s">
        <v>170</v>
      </c>
      <c r="R58" s="646"/>
      <c r="S58" s="655" t="s">
        <v>5</v>
      </c>
      <c r="T58" s="658"/>
      <c r="U58" s="264"/>
      <c r="V58" s="264"/>
      <c r="W58" s="264"/>
      <c r="X58" s="264"/>
      <c r="Y58" s="264"/>
      <c r="Z58" s="264"/>
      <c r="AA58" s="58"/>
      <c r="AB58" s="58"/>
      <c r="AC58" s="58"/>
      <c r="AD58" s="58"/>
      <c r="AE58" s="58"/>
      <c r="AF58" s="58"/>
    </row>
    <row r="59" spans="1:32" s="16" customFormat="1" ht="12.75" hidden="1" customHeight="1">
      <c r="A59" s="660"/>
      <c r="B59" s="656"/>
      <c r="C59" s="653"/>
      <c r="D59" s="654"/>
      <c r="E59" s="653"/>
      <c r="F59" s="654"/>
      <c r="G59" s="646"/>
      <c r="H59" s="646"/>
      <c r="I59" s="265" t="s">
        <v>8</v>
      </c>
      <c r="J59" s="266" t="s">
        <v>9</v>
      </c>
      <c r="K59" s="265" t="s">
        <v>10</v>
      </c>
      <c r="L59" s="266" t="s">
        <v>11</v>
      </c>
      <c r="M59" s="648" t="s">
        <v>12</v>
      </c>
      <c r="N59" s="650"/>
      <c r="O59" s="653"/>
      <c r="P59" s="654"/>
      <c r="Q59" s="646"/>
      <c r="R59" s="646"/>
      <c r="S59" s="656"/>
      <c r="T59" s="658"/>
      <c r="U59" s="264"/>
      <c r="V59" s="264"/>
      <c r="W59" s="264"/>
      <c r="X59" s="264"/>
      <c r="Y59" s="264"/>
      <c r="Z59" s="264"/>
      <c r="AA59" s="58"/>
      <c r="AB59" s="58"/>
      <c r="AC59" s="58"/>
      <c r="AD59" s="58"/>
      <c r="AE59" s="58"/>
      <c r="AF59" s="58"/>
    </row>
    <row r="60" spans="1:32" s="16" customFormat="1" ht="12.75" hidden="1" customHeight="1">
      <c r="A60" s="661"/>
      <c r="B60" s="657"/>
      <c r="C60" s="262" t="s">
        <v>13</v>
      </c>
      <c r="D60" s="262" t="s">
        <v>14</v>
      </c>
      <c r="E60" s="266" t="s">
        <v>13</v>
      </c>
      <c r="F60" s="262" t="s">
        <v>14</v>
      </c>
      <c r="G60" s="262" t="s">
        <v>13</v>
      </c>
      <c r="H60" s="262" t="s">
        <v>14</v>
      </c>
      <c r="I60" s="266" t="s">
        <v>13</v>
      </c>
      <c r="J60" s="262" t="s">
        <v>14</v>
      </c>
      <c r="K60" s="266" t="s">
        <v>13</v>
      </c>
      <c r="L60" s="262" t="s">
        <v>14</v>
      </c>
      <c r="M60" s="262"/>
      <c r="N60" s="262"/>
      <c r="O60" s="266" t="s">
        <v>13</v>
      </c>
      <c r="P60" s="262" t="s">
        <v>14</v>
      </c>
      <c r="Q60" s="262" t="s">
        <v>13</v>
      </c>
      <c r="R60" s="262" t="s">
        <v>14</v>
      </c>
      <c r="S60" s="657"/>
      <c r="T60" s="264"/>
      <c r="U60" s="264"/>
      <c r="V60" s="264"/>
      <c r="W60" s="264"/>
      <c r="X60" s="264"/>
      <c r="Y60" s="264"/>
      <c r="Z60" s="264"/>
      <c r="AA60" s="58" t="s">
        <v>15</v>
      </c>
      <c r="AB60" s="58" t="s">
        <v>16</v>
      </c>
      <c r="AC60" s="58" t="s">
        <v>17</v>
      </c>
      <c r="AD60" s="58" t="s">
        <v>18</v>
      </c>
      <c r="AE60" s="58" t="s">
        <v>19</v>
      </c>
      <c r="AF60" s="58" t="s">
        <v>20</v>
      </c>
    </row>
    <row r="61" spans="1:32" s="16" customFormat="1" ht="12.75" hidden="1" customHeight="1">
      <c r="A61" s="24" t="s">
        <v>144</v>
      </c>
      <c r="B61" s="263">
        <f>B42+7</f>
        <v>43179</v>
      </c>
      <c r="C61" s="262">
        <v>140</v>
      </c>
      <c r="D61" s="262">
        <v>1900</v>
      </c>
      <c r="E61" s="354">
        <v>139</v>
      </c>
      <c r="F61" s="26">
        <v>1310</v>
      </c>
      <c r="G61" s="262">
        <f t="shared" ref="G61:G69" si="22">E61-C61</f>
        <v>-1</v>
      </c>
      <c r="H61" s="262">
        <f t="shared" ref="H61:H69" si="23">F61-D61</f>
        <v>-590</v>
      </c>
      <c r="I61" s="25"/>
      <c r="J61" s="25"/>
      <c r="K61" s="26"/>
      <c r="L61" s="26"/>
      <c r="M61" s="20">
        <f t="shared" ref="M61:M69" si="24">I61+K61</f>
        <v>0</v>
      </c>
      <c r="N61" s="20">
        <f t="shared" ref="N61:N69" si="25">J61+L61</f>
        <v>0</v>
      </c>
      <c r="O61" s="25"/>
      <c r="P61" s="25"/>
      <c r="Q61" s="26">
        <v>106</v>
      </c>
      <c r="R61" s="26">
        <v>1030</v>
      </c>
      <c r="S61" s="63"/>
      <c r="AA61" s="58">
        <f>H57</f>
        <v>13</v>
      </c>
      <c r="AB61" s="58" t="str">
        <f>E57</f>
        <v>RBC2-A23-108-S</v>
      </c>
      <c r="AC61" s="64" t="s">
        <v>141</v>
      </c>
      <c r="AD61" s="58" t="str">
        <f t="shared" ref="AD61:AD71" si="26">A61</f>
        <v>NGB</v>
      </c>
      <c r="AE61" s="58">
        <f t="shared" ref="AE61:AE71" si="27">C61</f>
        <v>140</v>
      </c>
      <c r="AF61" s="65">
        <f t="shared" ref="AF61:AF71" si="28">E61</f>
        <v>139</v>
      </c>
    </row>
    <row r="62" spans="1:32" s="16" customFormat="1" ht="12.75" hidden="1" customHeight="1">
      <c r="A62" s="24" t="s">
        <v>92</v>
      </c>
      <c r="B62" s="263">
        <f>B43+7</f>
        <v>43181</v>
      </c>
      <c r="C62" s="262">
        <v>210</v>
      </c>
      <c r="D62" s="262">
        <v>2900</v>
      </c>
      <c r="E62" s="354">
        <v>238.5</v>
      </c>
      <c r="F62" s="26">
        <v>3165</v>
      </c>
      <c r="G62" s="262">
        <f t="shared" si="22"/>
        <v>28.5</v>
      </c>
      <c r="H62" s="262">
        <f t="shared" si="23"/>
        <v>265</v>
      </c>
      <c r="I62" s="26"/>
      <c r="J62" s="26"/>
      <c r="K62" s="26"/>
      <c r="L62" s="26"/>
      <c r="M62" s="20">
        <f t="shared" si="24"/>
        <v>0</v>
      </c>
      <c r="N62" s="20">
        <f t="shared" si="25"/>
        <v>0</v>
      </c>
      <c r="O62" s="26"/>
      <c r="P62" s="26"/>
      <c r="Q62" s="26"/>
      <c r="R62" s="26">
        <v>1591</v>
      </c>
      <c r="S62" s="63"/>
      <c r="AA62" s="58">
        <f>H57</f>
        <v>13</v>
      </c>
      <c r="AB62" s="58" t="str">
        <f>E57</f>
        <v>RBC2-A23-108-S</v>
      </c>
      <c r="AC62" s="64" t="s">
        <v>141</v>
      </c>
      <c r="AD62" s="58" t="str">
        <f t="shared" si="26"/>
        <v>SHA</v>
      </c>
      <c r="AE62" s="58">
        <f t="shared" si="27"/>
        <v>210</v>
      </c>
      <c r="AF62" s="65">
        <f t="shared" si="28"/>
        <v>238.5</v>
      </c>
    </row>
    <row r="63" spans="1:32" s="16" customFormat="1" ht="12.75" hidden="1" customHeight="1">
      <c r="A63" s="24" t="s">
        <v>365</v>
      </c>
      <c r="B63" s="263">
        <f>B44+7</f>
        <v>43185</v>
      </c>
      <c r="C63" s="262">
        <v>160</v>
      </c>
      <c r="D63" s="262">
        <v>1760</v>
      </c>
      <c r="E63" s="62">
        <v>170</v>
      </c>
      <c r="F63" s="20">
        <v>1780</v>
      </c>
      <c r="G63" s="262">
        <f t="shared" si="22"/>
        <v>10</v>
      </c>
      <c r="H63" s="262">
        <f t="shared" si="23"/>
        <v>20</v>
      </c>
      <c r="I63" s="25"/>
      <c r="J63" s="25"/>
      <c r="K63" s="20"/>
      <c r="L63" s="20"/>
      <c r="M63" s="20">
        <f t="shared" si="24"/>
        <v>0</v>
      </c>
      <c r="N63" s="20">
        <f t="shared" si="25"/>
        <v>0</v>
      </c>
      <c r="O63" s="25"/>
      <c r="P63" s="25"/>
      <c r="Q63" s="20">
        <v>40</v>
      </c>
      <c r="R63" s="20">
        <v>380</v>
      </c>
      <c r="S63" s="63"/>
      <c r="AA63" s="58">
        <f>H57</f>
        <v>13</v>
      </c>
      <c r="AB63" s="58" t="str">
        <f>E57</f>
        <v>RBC2-A23-108-S</v>
      </c>
      <c r="AC63" s="64" t="s">
        <v>141</v>
      </c>
      <c r="AD63" s="58" t="str">
        <f t="shared" si="26"/>
        <v>HUA</v>
      </c>
      <c r="AE63" s="58">
        <f t="shared" si="27"/>
        <v>160</v>
      </c>
      <c r="AF63" s="65">
        <f t="shared" si="28"/>
        <v>170</v>
      </c>
    </row>
    <row r="64" spans="1:32" s="16" customFormat="1" ht="12.75" hidden="1" customHeight="1">
      <c r="A64" s="24" t="s">
        <v>96</v>
      </c>
      <c r="B64" s="263" t="s">
        <v>97</v>
      </c>
      <c r="C64" s="262">
        <v>10</v>
      </c>
      <c r="D64" s="262">
        <v>160</v>
      </c>
      <c r="E64" s="62"/>
      <c r="F64" s="20"/>
      <c r="G64" s="262">
        <f t="shared" si="22"/>
        <v>-10</v>
      </c>
      <c r="H64" s="262">
        <f t="shared" si="23"/>
        <v>-160</v>
      </c>
      <c r="I64" s="20"/>
      <c r="J64" s="20"/>
      <c r="K64" s="20"/>
      <c r="L64" s="20"/>
      <c r="M64" s="20">
        <f t="shared" si="24"/>
        <v>0</v>
      </c>
      <c r="N64" s="20">
        <f t="shared" si="25"/>
        <v>0</v>
      </c>
      <c r="O64" s="26"/>
      <c r="P64" s="26"/>
      <c r="Q64" s="20"/>
      <c r="R64" s="20"/>
      <c r="S64" s="63"/>
      <c r="AA64" s="58">
        <f>H57</f>
        <v>13</v>
      </c>
      <c r="AB64" s="58" t="str">
        <f>E57</f>
        <v>RBC2-A23-108-S</v>
      </c>
      <c r="AC64" s="64" t="s">
        <v>141</v>
      </c>
      <c r="AD64" s="58" t="str">
        <f t="shared" si="26"/>
        <v>DLC</v>
      </c>
      <c r="AE64" s="58">
        <f t="shared" si="27"/>
        <v>10</v>
      </c>
      <c r="AF64" s="65">
        <f t="shared" si="28"/>
        <v>0</v>
      </c>
    </row>
    <row r="65" spans="1:32" s="16" customFormat="1" ht="12.75" hidden="1" customHeight="1">
      <c r="A65" s="24" t="s">
        <v>32</v>
      </c>
      <c r="B65" s="263" t="s">
        <v>97</v>
      </c>
      <c r="C65" s="262"/>
      <c r="D65" s="262"/>
      <c r="E65" s="62"/>
      <c r="F65" s="20"/>
      <c r="G65" s="262">
        <f t="shared" si="22"/>
        <v>0</v>
      </c>
      <c r="H65" s="262">
        <f t="shared" si="23"/>
        <v>0</v>
      </c>
      <c r="I65" s="20"/>
      <c r="J65" s="20"/>
      <c r="K65" s="20"/>
      <c r="L65" s="20"/>
      <c r="M65" s="20">
        <f t="shared" si="24"/>
        <v>0</v>
      </c>
      <c r="N65" s="20">
        <f t="shared" si="25"/>
        <v>0</v>
      </c>
      <c r="O65" s="20"/>
      <c r="P65" s="20"/>
      <c r="Q65" s="20"/>
      <c r="R65" s="20"/>
      <c r="S65" s="63"/>
      <c r="AA65" s="58">
        <f>H57</f>
        <v>13</v>
      </c>
      <c r="AB65" s="58" t="str">
        <f>E57</f>
        <v>RBC2-A23-108-S</v>
      </c>
      <c r="AC65" s="64" t="s">
        <v>141</v>
      </c>
      <c r="AD65" s="58" t="str">
        <f t="shared" si="26"/>
        <v>TSN</v>
      </c>
      <c r="AE65" s="58">
        <f t="shared" si="27"/>
        <v>0</v>
      </c>
      <c r="AF65" s="65">
        <f t="shared" si="28"/>
        <v>0</v>
      </c>
    </row>
    <row r="66" spans="1:32" s="16" customFormat="1" ht="12.75" hidden="1" customHeight="1">
      <c r="A66" s="24" t="s">
        <v>27</v>
      </c>
      <c r="B66" s="263" t="s">
        <v>97</v>
      </c>
      <c r="C66" s="262"/>
      <c r="D66" s="262"/>
      <c r="E66" s="62">
        <v>2</v>
      </c>
      <c r="F66" s="20">
        <v>29</v>
      </c>
      <c r="G66" s="262">
        <f t="shared" si="22"/>
        <v>2</v>
      </c>
      <c r="H66" s="262">
        <f t="shared" si="23"/>
        <v>29</v>
      </c>
      <c r="I66" s="20"/>
      <c r="J66" s="20"/>
      <c r="K66" s="20"/>
      <c r="L66" s="20"/>
      <c r="M66" s="20">
        <f t="shared" si="24"/>
        <v>0</v>
      </c>
      <c r="N66" s="20">
        <f t="shared" si="25"/>
        <v>0</v>
      </c>
      <c r="O66" s="20"/>
      <c r="P66" s="20"/>
      <c r="Q66" s="20">
        <v>2</v>
      </c>
      <c r="R66" s="20">
        <v>29</v>
      </c>
      <c r="S66" s="63"/>
      <c r="AA66" s="58">
        <f>H57</f>
        <v>13</v>
      </c>
      <c r="AB66" s="58" t="str">
        <f>E57</f>
        <v>RBC2-A23-108-S</v>
      </c>
      <c r="AC66" s="64" t="s">
        <v>141</v>
      </c>
      <c r="AD66" s="58" t="str">
        <f t="shared" si="26"/>
        <v>TAO</v>
      </c>
      <c r="AE66" s="58">
        <f t="shared" si="27"/>
        <v>0</v>
      </c>
      <c r="AF66" s="65">
        <f t="shared" si="28"/>
        <v>2</v>
      </c>
    </row>
    <row r="67" spans="1:32" s="16" customFormat="1" ht="12.75" hidden="1" customHeight="1">
      <c r="A67" s="24" t="s">
        <v>33</v>
      </c>
      <c r="B67" s="263" t="s">
        <v>95</v>
      </c>
      <c r="C67" s="262">
        <v>30</v>
      </c>
      <c r="D67" s="262">
        <v>600</v>
      </c>
      <c r="E67" s="354">
        <v>57.25</v>
      </c>
      <c r="F67" s="26">
        <v>730</v>
      </c>
      <c r="G67" s="262">
        <f t="shared" si="22"/>
        <v>27.25</v>
      </c>
      <c r="H67" s="262">
        <f t="shared" si="23"/>
        <v>130</v>
      </c>
      <c r="I67" s="20"/>
      <c r="J67" s="20"/>
      <c r="K67" s="20"/>
      <c r="L67" s="20"/>
      <c r="M67" s="20">
        <f t="shared" si="24"/>
        <v>0</v>
      </c>
      <c r="N67" s="20">
        <f t="shared" si="25"/>
        <v>0</v>
      </c>
      <c r="O67" s="20"/>
      <c r="P67" s="20"/>
      <c r="Q67" s="20"/>
      <c r="R67" s="20">
        <v>620</v>
      </c>
      <c r="S67" s="63"/>
      <c r="AA67" s="58">
        <f>H57</f>
        <v>13</v>
      </c>
      <c r="AB67" s="58" t="str">
        <f>E57</f>
        <v>RBC2-A23-108-S</v>
      </c>
      <c r="AC67" s="64" t="s">
        <v>141</v>
      </c>
      <c r="AD67" s="58" t="str">
        <f t="shared" si="26"/>
        <v>WUH</v>
      </c>
      <c r="AE67" s="58">
        <f t="shared" si="27"/>
        <v>30</v>
      </c>
      <c r="AF67" s="65">
        <f t="shared" si="28"/>
        <v>57.25</v>
      </c>
    </row>
    <row r="68" spans="1:32" s="16" customFormat="1" ht="12.75" hidden="1" customHeight="1">
      <c r="A68" s="24" t="s">
        <v>101</v>
      </c>
      <c r="B68" s="263" t="s">
        <v>145</v>
      </c>
      <c r="C68" s="262">
        <v>10</v>
      </c>
      <c r="D68" s="262">
        <v>160</v>
      </c>
      <c r="E68" s="62">
        <v>5</v>
      </c>
      <c r="F68" s="20">
        <v>48</v>
      </c>
      <c r="G68" s="262">
        <f t="shared" si="22"/>
        <v>-5</v>
      </c>
      <c r="H68" s="262">
        <f t="shared" si="23"/>
        <v>-112</v>
      </c>
      <c r="I68" s="20"/>
      <c r="J68" s="20"/>
      <c r="K68" s="20"/>
      <c r="L68" s="20"/>
      <c r="M68" s="20">
        <f t="shared" si="24"/>
        <v>0</v>
      </c>
      <c r="N68" s="20">
        <f t="shared" si="25"/>
        <v>0</v>
      </c>
      <c r="O68" s="67"/>
      <c r="P68" s="67"/>
      <c r="Q68" s="20"/>
      <c r="R68" s="20"/>
      <c r="S68" s="63"/>
      <c r="AA68" s="58">
        <f>H57</f>
        <v>13</v>
      </c>
      <c r="AB68" s="58" t="str">
        <f>E57</f>
        <v>RBC2-A23-108-S</v>
      </c>
      <c r="AC68" s="64" t="s">
        <v>141</v>
      </c>
      <c r="AD68" s="58" t="str">
        <f t="shared" si="26"/>
        <v>XMN</v>
      </c>
      <c r="AE68" s="58">
        <f t="shared" si="27"/>
        <v>10</v>
      </c>
      <c r="AF68" s="65">
        <f t="shared" si="28"/>
        <v>5</v>
      </c>
    </row>
    <row r="69" spans="1:32" s="16" customFormat="1" ht="12.75" hidden="1" customHeight="1">
      <c r="A69" s="24" t="s">
        <v>99</v>
      </c>
      <c r="B69" s="263"/>
      <c r="C69" s="262"/>
      <c r="D69" s="262"/>
      <c r="E69" s="62"/>
      <c r="F69" s="20"/>
      <c r="G69" s="262">
        <f t="shared" si="22"/>
        <v>0</v>
      </c>
      <c r="H69" s="262">
        <f t="shared" si="23"/>
        <v>0</v>
      </c>
      <c r="I69" s="20"/>
      <c r="J69" s="20"/>
      <c r="K69" s="20"/>
      <c r="L69" s="20"/>
      <c r="M69" s="20">
        <f t="shared" si="24"/>
        <v>0</v>
      </c>
      <c r="N69" s="20">
        <f t="shared" si="25"/>
        <v>0</v>
      </c>
      <c r="O69" s="20"/>
      <c r="P69" s="20"/>
      <c r="Q69" s="20"/>
      <c r="R69" s="20"/>
      <c r="S69" s="63"/>
      <c r="AA69" s="58">
        <f>H57</f>
        <v>13</v>
      </c>
      <c r="AB69" s="58" t="str">
        <f>E57</f>
        <v>RBC2-A23-108-S</v>
      </c>
      <c r="AC69" s="64" t="s">
        <v>141</v>
      </c>
      <c r="AD69" s="58" t="str">
        <f t="shared" si="26"/>
        <v>HAK</v>
      </c>
      <c r="AE69" s="58">
        <f t="shared" si="27"/>
        <v>0</v>
      </c>
      <c r="AF69" s="65">
        <f t="shared" si="28"/>
        <v>0</v>
      </c>
    </row>
    <row r="70" spans="1:32" s="16" customFormat="1" ht="12.75" hidden="1" customHeight="1">
      <c r="A70" s="24" t="s">
        <v>21</v>
      </c>
      <c r="B70" s="263" t="s">
        <v>97</v>
      </c>
      <c r="C70" s="262"/>
      <c r="D70" s="262"/>
      <c r="E70" s="62">
        <v>26</v>
      </c>
      <c r="F70" s="20">
        <v>581</v>
      </c>
      <c r="G70" s="341">
        <f t="shared" ref="G70:H72" si="29">E70-C70</f>
        <v>26</v>
      </c>
      <c r="H70" s="341">
        <f t="shared" si="29"/>
        <v>581</v>
      </c>
      <c r="I70" s="20"/>
      <c r="J70" s="20"/>
      <c r="K70" s="20"/>
      <c r="L70" s="20"/>
      <c r="M70" s="20"/>
      <c r="N70" s="20"/>
      <c r="O70" s="20"/>
      <c r="P70" s="20"/>
      <c r="Q70" s="20">
        <v>26</v>
      </c>
      <c r="R70" s="20">
        <v>581</v>
      </c>
      <c r="S70" s="63"/>
      <c r="AA70" s="58">
        <f>H58</f>
        <v>0</v>
      </c>
      <c r="AB70" s="58" t="str">
        <f>E57</f>
        <v>RBC2-A23-108-S</v>
      </c>
      <c r="AC70" s="64" t="s">
        <v>140</v>
      </c>
      <c r="AD70" s="58" t="str">
        <f t="shared" si="26"/>
        <v>COSCO T/S</v>
      </c>
      <c r="AE70" s="58">
        <f t="shared" si="27"/>
        <v>0</v>
      </c>
      <c r="AF70" s="65">
        <f t="shared" si="28"/>
        <v>26</v>
      </c>
    </row>
    <row r="71" spans="1:32" s="16" customFormat="1" ht="12.75" hidden="1" customHeight="1">
      <c r="A71" s="24" t="s">
        <v>87</v>
      </c>
      <c r="B71" s="263" t="s">
        <v>95</v>
      </c>
      <c r="C71" s="262">
        <v>60</v>
      </c>
      <c r="D71" s="262">
        <v>1200</v>
      </c>
      <c r="E71" s="62">
        <v>4</v>
      </c>
      <c r="F71" s="20">
        <v>67</v>
      </c>
      <c r="G71" s="262">
        <f t="shared" si="29"/>
        <v>-56</v>
      </c>
      <c r="H71" s="262">
        <f t="shared" si="29"/>
        <v>-1133</v>
      </c>
      <c r="I71" s="20"/>
      <c r="J71" s="20"/>
      <c r="K71" s="20"/>
      <c r="L71" s="20"/>
      <c r="M71" s="20">
        <f>I71+K71</f>
        <v>0</v>
      </c>
      <c r="N71" s="20">
        <f>J71+L71</f>
        <v>0</v>
      </c>
      <c r="O71" s="26"/>
      <c r="P71" s="26"/>
      <c r="Q71" s="26">
        <v>4</v>
      </c>
      <c r="R71" s="26">
        <v>67</v>
      </c>
      <c r="S71" s="63"/>
      <c r="AA71" s="58">
        <f>H57</f>
        <v>13</v>
      </c>
      <c r="AB71" s="58" t="str">
        <f>E57</f>
        <v>RBC2-A23-108-S</v>
      </c>
      <c r="AC71" s="64" t="s">
        <v>141</v>
      </c>
      <c r="AD71" s="58" t="str">
        <f t="shared" si="26"/>
        <v>COSCO T/S</v>
      </c>
      <c r="AE71" s="58">
        <f t="shared" si="27"/>
        <v>60</v>
      </c>
      <c r="AF71" s="65">
        <f t="shared" si="28"/>
        <v>4</v>
      </c>
    </row>
    <row r="72" spans="1:32" s="16" customFormat="1" ht="12.75" hidden="1" customHeight="1">
      <c r="A72" s="24" t="s">
        <v>22</v>
      </c>
      <c r="B72" s="28"/>
      <c r="C72" s="29">
        <v>620</v>
      </c>
      <c r="D72" s="29">
        <v>8680</v>
      </c>
      <c r="E72" s="68">
        <f>SUM(E61:E71)</f>
        <v>641.75</v>
      </c>
      <c r="F72" s="30">
        <f>SUM(F61:F71)</f>
        <v>7710</v>
      </c>
      <c r="G72" s="29">
        <f t="shared" si="29"/>
        <v>21.75</v>
      </c>
      <c r="H72" s="29">
        <f t="shared" si="29"/>
        <v>-970</v>
      </c>
      <c r="I72" s="31">
        <f t="shared" ref="I72:R72" si="30">SUM(I61:I71)</f>
        <v>0</v>
      </c>
      <c r="J72" s="31">
        <f t="shared" si="30"/>
        <v>0</v>
      </c>
      <c r="K72" s="31">
        <f t="shared" si="30"/>
        <v>0</v>
      </c>
      <c r="L72" s="31">
        <f t="shared" si="30"/>
        <v>0</v>
      </c>
      <c r="M72" s="31">
        <f t="shared" si="30"/>
        <v>0</v>
      </c>
      <c r="N72" s="31">
        <f t="shared" si="30"/>
        <v>0</v>
      </c>
      <c r="O72" s="20">
        <f t="shared" si="30"/>
        <v>0</v>
      </c>
      <c r="P72" s="31">
        <f t="shared" si="30"/>
        <v>0</v>
      </c>
      <c r="Q72" s="31">
        <f t="shared" si="30"/>
        <v>178</v>
      </c>
      <c r="R72" s="31">
        <f t="shared" si="30"/>
        <v>4298</v>
      </c>
      <c r="S72" s="63"/>
      <c r="AA72" s="58"/>
      <c r="AB72" s="58"/>
      <c r="AC72" s="64"/>
      <c r="AD72" s="58"/>
      <c r="AE72" s="58"/>
      <c r="AF72" s="58"/>
    </row>
    <row r="73" spans="1:32" s="16" customFormat="1" ht="12.75" hidden="1" customHeight="1">
      <c r="A73" s="69">
        <f>D72/C72</f>
        <v>14</v>
      </c>
      <c r="C73" s="70"/>
      <c r="E73" s="258">
        <f>E72/C72</f>
        <v>1.0350806451612904</v>
      </c>
      <c r="F73" s="258">
        <f>F72/D72</f>
        <v>0.88824884792626724</v>
      </c>
      <c r="I73" s="71" t="s">
        <v>89</v>
      </c>
      <c r="J73" s="72">
        <f>E72/C72</f>
        <v>1.0350806451612904</v>
      </c>
      <c r="K73" s="71"/>
      <c r="L73" s="71">
        <f>C72*0.9</f>
        <v>558</v>
      </c>
      <c r="M73" s="71"/>
      <c r="N73" s="71"/>
      <c r="O73" s="88" t="s">
        <v>148</v>
      </c>
      <c r="P73" s="71"/>
      <c r="Q73" s="73" t="e">
        <f>#REF!+P61+P63+#REF!+#REF!+#REF!+J61+#REF!+L61+J63+R63</f>
        <v>#REF!</v>
      </c>
      <c r="R73" s="16">
        <v>5320</v>
      </c>
      <c r="AA73" s="58"/>
      <c r="AB73" s="58"/>
      <c r="AC73" s="64"/>
      <c r="AD73" s="58"/>
      <c r="AE73" s="58"/>
      <c r="AF73" s="58"/>
    </row>
    <row r="74" spans="1:32" hidden="1"/>
    <row r="75" spans="1:32" hidden="1"/>
    <row r="76" spans="1:32" s="12" customFormat="1" ht="12.75" hidden="1" customHeight="1">
      <c r="A76" s="82" t="s">
        <v>140</v>
      </c>
      <c r="B76" s="83" t="s">
        <v>421</v>
      </c>
      <c r="C76" s="84"/>
      <c r="D76" s="85"/>
      <c r="E76" s="83" t="s">
        <v>431</v>
      </c>
      <c r="F76" s="85"/>
      <c r="G76" s="82" t="s">
        <v>0</v>
      </c>
      <c r="H76" s="86">
        <v>14</v>
      </c>
      <c r="I76" s="85"/>
      <c r="J76" s="85" t="s">
        <v>74</v>
      </c>
      <c r="K76" s="85"/>
      <c r="L76" s="85"/>
      <c r="M76" s="87"/>
      <c r="N76" s="87"/>
      <c r="O76" s="87"/>
      <c r="P76" s="87"/>
      <c r="Q76" s="87"/>
      <c r="R76" s="87"/>
      <c r="S76" s="87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32" s="16" customFormat="1" ht="12.75" hidden="1" customHeight="1">
      <c r="A77" s="659" t="s">
        <v>6</v>
      </c>
      <c r="B77" s="655" t="s">
        <v>7</v>
      </c>
      <c r="C77" s="651" t="s">
        <v>1</v>
      </c>
      <c r="D77" s="652"/>
      <c r="E77" s="651" t="s">
        <v>2</v>
      </c>
      <c r="F77" s="652"/>
      <c r="G77" s="646" t="s">
        <v>3</v>
      </c>
      <c r="H77" s="646"/>
      <c r="I77" s="648" t="s">
        <v>4</v>
      </c>
      <c r="J77" s="649"/>
      <c r="K77" s="649"/>
      <c r="L77" s="649"/>
      <c r="M77" s="649"/>
      <c r="N77" s="650"/>
      <c r="O77" s="651" t="s">
        <v>171</v>
      </c>
      <c r="P77" s="652"/>
      <c r="Q77" s="646" t="s">
        <v>170</v>
      </c>
      <c r="R77" s="646"/>
      <c r="S77" s="655" t="s">
        <v>5</v>
      </c>
      <c r="T77" s="658"/>
      <c r="U77" s="270"/>
      <c r="V77" s="270"/>
      <c r="W77" s="270"/>
      <c r="X77" s="270"/>
      <c r="Y77" s="270"/>
      <c r="Z77" s="270"/>
      <c r="AA77" s="58"/>
      <c r="AB77" s="58"/>
      <c r="AC77" s="58"/>
      <c r="AD77" s="58"/>
      <c r="AE77" s="58"/>
      <c r="AF77" s="58"/>
    </row>
    <row r="78" spans="1:32" s="16" customFormat="1" ht="12.75" hidden="1" customHeight="1">
      <c r="A78" s="660"/>
      <c r="B78" s="656"/>
      <c r="C78" s="653"/>
      <c r="D78" s="654"/>
      <c r="E78" s="653"/>
      <c r="F78" s="654"/>
      <c r="G78" s="646"/>
      <c r="H78" s="646"/>
      <c r="I78" s="271" t="s">
        <v>8</v>
      </c>
      <c r="J78" s="272" t="s">
        <v>9</v>
      </c>
      <c r="K78" s="271" t="s">
        <v>10</v>
      </c>
      <c r="L78" s="272" t="s">
        <v>11</v>
      </c>
      <c r="M78" s="648" t="s">
        <v>12</v>
      </c>
      <c r="N78" s="650"/>
      <c r="O78" s="653"/>
      <c r="P78" s="654"/>
      <c r="Q78" s="646"/>
      <c r="R78" s="646"/>
      <c r="S78" s="656"/>
      <c r="T78" s="658"/>
      <c r="U78" s="270"/>
      <c r="V78" s="270"/>
      <c r="W78" s="270"/>
      <c r="X78" s="270"/>
      <c r="Y78" s="270"/>
      <c r="Z78" s="270"/>
      <c r="AA78" s="58"/>
      <c r="AB78" s="58"/>
      <c r="AC78" s="58"/>
      <c r="AD78" s="58"/>
      <c r="AE78" s="58"/>
      <c r="AF78" s="58"/>
    </row>
    <row r="79" spans="1:32" s="16" customFormat="1" ht="12.75" hidden="1" customHeight="1">
      <c r="A79" s="661"/>
      <c r="B79" s="657"/>
      <c r="C79" s="268" t="s">
        <v>13</v>
      </c>
      <c r="D79" s="268" t="s">
        <v>14</v>
      </c>
      <c r="E79" s="272" t="s">
        <v>13</v>
      </c>
      <c r="F79" s="268" t="s">
        <v>14</v>
      </c>
      <c r="G79" s="268" t="s">
        <v>13</v>
      </c>
      <c r="H79" s="268" t="s">
        <v>14</v>
      </c>
      <c r="I79" s="272" t="s">
        <v>13</v>
      </c>
      <c r="J79" s="268" t="s">
        <v>14</v>
      </c>
      <c r="K79" s="272" t="s">
        <v>13</v>
      </c>
      <c r="L79" s="268" t="s">
        <v>14</v>
      </c>
      <c r="M79" s="268"/>
      <c r="N79" s="268"/>
      <c r="O79" s="272" t="s">
        <v>13</v>
      </c>
      <c r="P79" s="268" t="s">
        <v>14</v>
      </c>
      <c r="Q79" s="268" t="s">
        <v>13</v>
      </c>
      <c r="R79" s="268" t="s">
        <v>14</v>
      </c>
      <c r="S79" s="657"/>
      <c r="T79" s="270"/>
      <c r="U79" s="270"/>
      <c r="V79" s="270"/>
      <c r="W79" s="270"/>
      <c r="X79" s="270"/>
      <c r="Y79" s="270"/>
      <c r="Z79" s="270"/>
      <c r="AA79" s="58" t="s">
        <v>15</v>
      </c>
      <c r="AB79" s="58" t="s">
        <v>16</v>
      </c>
      <c r="AC79" s="58" t="s">
        <v>17</v>
      </c>
      <c r="AD79" s="58" t="s">
        <v>18</v>
      </c>
      <c r="AE79" s="58" t="s">
        <v>19</v>
      </c>
      <c r="AF79" s="58" t="s">
        <v>20</v>
      </c>
    </row>
    <row r="80" spans="1:32" s="16" customFormat="1" ht="12.75" hidden="1" customHeight="1">
      <c r="A80" s="24" t="s">
        <v>144</v>
      </c>
      <c r="B80" s="269">
        <f>B61+7</f>
        <v>43186</v>
      </c>
      <c r="C80" s="268">
        <v>140</v>
      </c>
      <c r="D80" s="268">
        <v>1900</v>
      </c>
      <c r="E80" s="354">
        <v>160.25</v>
      </c>
      <c r="F80" s="26">
        <v>1440</v>
      </c>
      <c r="G80" s="268">
        <f t="shared" ref="G80:G88" si="31">E80-C80</f>
        <v>20.25</v>
      </c>
      <c r="H80" s="268">
        <f t="shared" ref="H80:H88" si="32">F80-D80</f>
        <v>-460</v>
      </c>
      <c r="I80" s="25"/>
      <c r="J80" s="25"/>
      <c r="K80" s="26"/>
      <c r="L80" s="26"/>
      <c r="M80" s="20">
        <f t="shared" ref="M80:M88" si="33">I80+K80</f>
        <v>0</v>
      </c>
      <c r="N80" s="20">
        <f t="shared" ref="N80:N88" si="34">J80+L80</f>
        <v>0</v>
      </c>
      <c r="O80" s="25"/>
      <c r="P80" s="25"/>
      <c r="Q80" s="26">
        <v>117</v>
      </c>
      <c r="R80" s="26">
        <v>1070</v>
      </c>
      <c r="S80" s="63"/>
      <c r="AA80" s="58">
        <f>H76</f>
        <v>14</v>
      </c>
      <c r="AB80" s="58" t="str">
        <f>E76</f>
        <v>RBC2-TCN-037-S</v>
      </c>
      <c r="AC80" s="64" t="s">
        <v>140</v>
      </c>
      <c r="AD80" s="58" t="str">
        <f t="shared" ref="AD80:AD90" si="35">A80</f>
        <v>NGB</v>
      </c>
      <c r="AE80" s="58">
        <f t="shared" ref="AE80:AE90" si="36">C80</f>
        <v>140</v>
      </c>
      <c r="AF80" s="65">
        <f t="shared" ref="AF80:AF90" si="37">E80</f>
        <v>160.25</v>
      </c>
    </row>
    <row r="81" spans="1:32" s="16" customFormat="1" ht="12.75" hidden="1" customHeight="1">
      <c r="A81" s="24" t="s">
        <v>29</v>
      </c>
      <c r="B81" s="269">
        <f>B62+7</f>
        <v>43188</v>
      </c>
      <c r="C81" s="268">
        <v>210</v>
      </c>
      <c r="D81" s="268">
        <v>2900</v>
      </c>
      <c r="E81" s="354">
        <v>233.25</v>
      </c>
      <c r="F81" s="26">
        <v>2603</v>
      </c>
      <c r="G81" s="268">
        <f t="shared" si="31"/>
        <v>23.25</v>
      </c>
      <c r="H81" s="268">
        <f t="shared" si="32"/>
        <v>-297</v>
      </c>
      <c r="I81" s="26"/>
      <c r="J81" s="26"/>
      <c r="K81" s="26"/>
      <c r="L81" s="26"/>
      <c r="M81" s="20">
        <f t="shared" si="33"/>
        <v>0</v>
      </c>
      <c r="N81" s="20">
        <f t="shared" si="34"/>
        <v>0</v>
      </c>
      <c r="O81" s="26"/>
      <c r="P81" s="26"/>
      <c r="Q81" s="26"/>
      <c r="R81" s="26">
        <v>1306</v>
      </c>
      <c r="S81" s="63"/>
      <c r="AA81" s="58">
        <f>H76</f>
        <v>14</v>
      </c>
      <c r="AB81" s="58" t="str">
        <f>E76</f>
        <v>RBC2-TCN-037-S</v>
      </c>
      <c r="AC81" s="64" t="s">
        <v>140</v>
      </c>
      <c r="AD81" s="58" t="str">
        <f t="shared" si="35"/>
        <v>SHA</v>
      </c>
      <c r="AE81" s="58">
        <f t="shared" si="36"/>
        <v>210</v>
      </c>
      <c r="AF81" s="65">
        <f t="shared" si="37"/>
        <v>233.25</v>
      </c>
    </row>
    <row r="82" spans="1:32" s="16" customFormat="1" ht="12.75" hidden="1" customHeight="1">
      <c r="A82" s="24" t="s">
        <v>365</v>
      </c>
      <c r="B82" s="269">
        <f>B63+7</f>
        <v>43192</v>
      </c>
      <c r="C82" s="268">
        <v>160</v>
      </c>
      <c r="D82" s="268">
        <v>1760</v>
      </c>
      <c r="E82" s="62">
        <v>220</v>
      </c>
      <c r="F82" s="20">
        <v>1800</v>
      </c>
      <c r="G82" s="268">
        <f t="shared" si="31"/>
        <v>60</v>
      </c>
      <c r="H82" s="268">
        <f t="shared" si="32"/>
        <v>40</v>
      </c>
      <c r="I82" s="25"/>
      <c r="J82" s="25"/>
      <c r="K82" s="20"/>
      <c r="L82" s="20"/>
      <c r="M82" s="20">
        <f t="shared" si="33"/>
        <v>0</v>
      </c>
      <c r="N82" s="20">
        <f t="shared" si="34"/>
        <v>0</v>
      </c>
      <c r="O82" s="25"/>
      <c r="P82" s="25"/>
      <c r="Q82" s="20">
        <v>50</v>
      </c>
      <c r="R82" s="20">
        <v>600</v>
      </c>
      <c r="S82" s="63"/>
      <c r="AA82" s="58">
        <f>H76</f>
        <v>14</v>
      </c>
      <c r="AB82" s="58" t="str">
        <f>E76</f>
        <v>RBC2-TCN-037-S</v>
      </c>
      <c r="AC82" s="64" t="s">
        <v>140</v>
      </c>
      <c r="AD82" s="58" t="str">
        <f t="shared" si="35"/>
        <v>HUA</v>
      </c>
      <c r="AE82" s="58">
        <f t="shared" si="36"/>
        <v>160</v>
      </c>
      <c r="AF82" s="65">
        <f t="shared" si="37"/>
        <v>220</v>
      </c>
    </row>
    <row r="83" spans="1:32" s="16" customFormat="1" ht="12.75" hidden="1" customHeight="1">
      <c r="A83" s="24" t="s">
        <v>31</v>
      </c>
      <c r="B83" s="269" t="s">
        <v>97</v>
      </c>
      <c r="C83" s="268">
        <v>10</v>
      </c>
      <c r="D83" s="268">
        <v>160</v>
      </c>
      <c r="E83" s="62"/>
      <c r="F83" s="20"/>
      <c r="G83" s="268">
        <f t="shared" si="31"/>
        <v>-10</v>
      </c>
      <c r="H83" s="268">
        <f t="shared" si="32"/>
        <v>-160</v>
      </c>
      <c r="I83" s="20"/>
      <c r="J83" s="20"/>
      <c r="K83" s="20"/>
      <c r="L83" s="20"/>
      <c r="M83" s="20">
        <f t="shared" si="33"/>
        <v>0</v>
      </c>
      <c r="N83" s="20">
        <f t="shared" si="34"/>
        <v>0</v>
      </c>
      <c r="O83" s="26"/>
      <c r="P83" s="26"/>
      <c r="Q83" s="20"/>
      <c r="R83" s="20"/>
      <c r="S83" s="63"/>
      <c r="AA83" s="58">
        <f>H76</f>
        <v>14</v>
      </c>
      <c r="AB83" s="58" t="str">
        <f>E76</f>
        <v>RBC2-TCN-037-S</v>
      </c>
      <c r="AC83" s="64" t="s">
        <v>140</v>
      </c>
      <c r="AD83" s="58" t="str">
        <f t="shared" si="35"/>
        <v>DLC</v>
      </c>
      <c r="AE83" s="58">
        <f t="shared" si="36"/>
        <v>10</v>
      </c>
      <c r="AF83" s="65">
        <f t="shared" si="37"/>
        <v>0</v>
      </c>
    </row>
    <row r="84" spans="1:32" s="16" customFormat="1" ht="12.75" hidden="1" customHeight="1">
      <c r="A84" s="24" t="s">
        <v>32</v>
      </c>
      <c r="B84" s="269" t="s">
        <v>97</v>
      </c>
      <c r="C84" s="268"/>
      <c r="D84" s="268"/>
      <c r="E84" s="354">
        <v>2</v>
      </c>
      <c r="F84" s="26">
        <v>16</v>
      </c>
      <c r="G84" s="268">
        <f t="shared" si="31"/>
        <v>2</v>
      </c>
      <c r="H84" s="268">
        <f t="shared" si="32"/>
        <v>16</v>
      </c>
      <c r="I84" s="20"/>
      <c r="J84" s="20"/>
      <c r="K84" s="20"/>
      <c r="L84" s="20"/>
      <c r="M84" s="20">
        <f t="shared" si="33"/>
        <v>0</v>
      </c>
      <c r="N84" s="20">
        <f t="shared" si="34"/>
        <v>0</v>
      </c>
      <c r="O84" s="20"/>
      <c r="P84" s="20"/>
      <c r="Q84" s="20"/>
      <c r="R84" s="20"/>
      <c r="S84" s="63"/>
      <c r="AA84" s="58">
        <f>H76</f>
        <v>14</v>
      </c>
      <c r="AB84" s="58" t="str">
        <f>E76</f>
        <v>RBC2-TCN-037-S</v>
      </c>
      <c r="AC84" s="64" t="s">
        <v>140</v>
      </c>
      <c r="AD84" s="58" t="str">
        <f t="shared" si="35"/>
        <v>TSN</v>
      </c>
      <c r="AE84" s="58">
        <f t="shared" si="36"/>
        <v>0</v>
      </c>
      <c r="AF84" s="65">
        <f t="shared" si="37"/>
        <v>2</v>
      </c>
    </row>
    <row r="85" spans="1:32" s="16" customFormat="1" ht="12.75" hidden="1" customHeight="1">
      <c r="A85" s="24" t="s">
        <v>27</v>
      </c>
      <c r="B85" s="269" t="s">
        <v>97</v>
      </c>
      <c r="C85" s="268"/>
      <c r="D85" s="268"/>
      <c r="E85" s="62"/>
      <c r="F85" s="20"/>
      <c r="G85" s="268">
        <f t="shared" si="31"/>
        <v>0</v>
      </c>
      <c r="H85" s="268">
        <f t="shared" si="32"/>
        <v>0</v>
      </c>
      <c r="I85" s="20"/>
      <c r="J85" s="20"/>
      <c r="K85" s="20"/>
      <c r="L85" s="20"/>
      <c r="M85" s="20">
        <f t="shared" si="33"/>
        <v>0</v>
      </c>
      <c r="N85" s="20">
        <f t="shared" si="34"/>
        <v>0</v>
      </c>
      <c r="O85" s="20"/>
      <c r="P85" s="20"/>
      <c r="Q85" s="20"/>
      <c r="R85" s="20"/>
      <c r="S85" s="63"/>
      <c r="AA85" s="58">
        <f>H76</f>
        <v>14</v>
      </c>
      <c r="AB85" s="58" t="str">
        <f>E76</f>
        <v>RBC2-TCN-037-S</v>
      </c>
      <c r="AC85" s="64" t="s">
        <v>140</v>
      </c>
      <c r="AD85" s="58" t="str">
        <f t="shared" si="35"/>
        <v>TAO</v>
      </c>
      <c r="AE85" s="58">
        <f t="shared" si="36"/>
        <v>0</v>
      </c>
      <c r="AF85" s="65">
        <f t="shared" si="37"/>
        <v>0</v>
      </c>
    </row>
    <row r="86" spans="1:32" s="16" customFormat="1" ht="12.75" hidden="1" customHeight="1">
      <c r="A86" s="24" t="s">
        <v>33</v>
      </c>
      <c r="B86" s="269" t="s">
        <v>34</v>
      </c>
      <c r="C86" s="268">
        <v>30</v>
      </c>
      <c r="D86" s="268">
        <v>600</v>
      </c>
      <c r="E86" s="354">
        <v>29</v>
      </c>
      <c r="F86" s="26">
        <v>457</v>
      </c>
      <c r="G86" s="268">
        <f t="shared" si="31"/>
        <v>-1</v>
      </c>
      <c r="H86" s="268">
        <f t="shared" si="32"/>
        <v>-143</v>
      </c>
      <c r="I86" s="20"/>
      <c r="J86" s="20"/>
      <c r="K86" s="20"/>
      <c r="L86" s="20"/>
      <c r="M86" s="20">
        <f t="shared" si="33"/>
        <v>0</v>
      </c>
      <c r="N86" s="20">
        <f t="shared" si="34"/>
        <v>0</v>
      </c>
      <c r="O86" s="20"/>
      <c r="P86" s="20"/>
      <c r="Q86" s="20"/>
      <c r="R86" s="20">
        <v>388</v>
      </c>
      <c r="S86" s="63"/>
      <c r="AA86" s="58">
        <f>H76</f>
        <v>14</v>
      </c>
      <c r="AB86" s="58" t="str">
        <f>E76</f>
        <v>RBC2-TCN-037-S</v>
      </c>
      <c r="AC86" s="64" t="s">
        <v>140</v>
      </c>
      <c r="AD86" s="58" t="str">
        <f t="shared" si="35"/>
        <v>WUH</v>
      </c>
      <c r="AE86" s="58">
        <f t="shared" si="36"/>
        <v>30</v>
      </c>
      <c r="AF86" s="65">
        <f t="shared" si="37"/>
        <v>29</v>
      </c>
    </row>
    <row r="87" spans="1:32" s="16" customFormat="1" ht="12.75" hidden="1" customHeight="1">
      <c r="A87" s="24" t="s">
        <v>101</v>
      </c>
      <c r="B87" s="269" t="s">
        <v>145</v>
      </c>
      <c r="C87" s="268">
        <v>10</v>
      </c>
      <c r="D87" s="268">
        <v>160</v>
      </c>
      <c r="E87" s="62">
        <v>8</v>
      </c>
      <c r="F87" s="20">
        <v>90</v>
      </c>
      <c r="G87" s="268">
        <f t="shared" si="31"/>
        <v>-2</v>
      </c>
      <c r="H87" s="268">
        <f t="shared" si="32"/>
        <v>-70</v>
      </c>
      <c r="I87" s="20"/>
      <c r="J87" s="20"/>
      <c r="K87" s="20"/>
      <c r="L87" s="20"/>
      <c r="M87" s="20">
        <f t="shared" si="33"/>
        <v>0</v>
      </c>
      <c r="N87" s="20">
        <f t="shared" si="34"/>
        <v>0</v>
      </c>
      <c r="O87" s="67"/>
      <c r="P87" s="67"/>
      <c r="Q87" s="20"/>
      <c r="R87" s="20"/>
      <c r="S87" s="63"/>
      <c r="AA87" s="58">
        <f>H76</f>
        <v>14</v>
      </c>
      <c r="AB87" s="58" t="str">
        <f>E76</f>
        <v>RBC2-TCN-037-S</v>
      </c>
      <c r="AC87" s="64" t="s">
        <v>140</v>
      </c>
      <c r="AD87" s="58" t="str">
        <f t="shared" si="35"/>
        <v>XMN</v>
      </c>
      <c r="AE87" s="58">
        <f t="shared" si="36"/>
        <v>10</v>
      </c>
      <c r="AF87" s="65">
        <f t="shared" si="37"/>
        <v>8</v>
      </c>
    </row>
    <row r="88" spans="1:32" s="16" customFormat="1" ht="12.75" hidden="1" customHeight="1">
      <c r="A88" s="24" t="s">
        <v>99</v>
      </c>
      <c r="B88" s="269"/>
      <c r="C88" s="268"/>
      <c r="D88" s="268"/>
      <c r="E88" s="62"/>
      <c r="F88" s="20"/>
      <c r="G88" s="268">
        <f t="shared" si="31"/>
        <v>0</v>
      </c>
      <c r="H88" s="268">
        <f t="shared" si="32"/>
        <v>0</v>
      </c>
      <c r="I88" s="20"/>
      <c r="J88" s="20"/>
      <c r="K88" s="20"/>
      <c r="L88" s="20"/>
      <c r="M88" s="20">
        <f t="shared" si="33"/>
        <v>0</v>
      </c>
      <c r="N88" s="20">
        <f t="shared" si="34"/>
        <v>0</v>
      </c>
      <c r="O88" s="20"/>
      <c r="P88" s="20"/>
      <c r="Q88" s="20"/>
      <c r="R88" s="20"/>
      <c r="S88" s="63"/>
      <c r="AA88" s="58">
        <f>H76</f>
        <v>14</v>
      </c>
      <c r="AB88" s="58" t="str">
        <f>E76</f>
        <v>RBC2-TCN-037-S</v>
      </c>
      <c r="AC88" s="64" t="s">
        <v>140</v>
      </c>
      <c r="AD88" s="58" t="str">
        <f t="shared" si="35"/>
        <v>HAK</v>
      </c>
      <c r="AE88" s="58">
        <f t="shared" si="36"/>
        <v>0</v>
      </c>
      <c r="AF88" s="65">
        <f t="shared" si="37"/>
        <v>0</v>
      </c>
    </row>
    <row r="89" spans="1:32" s="16" customFormat="1" ht="12.75" hidden="1" customHeight="1">
      <c r="A89" s="24" t="s">
        <v>21</v>
      </c>
      <c r="B89" s="269" t="s">
        <v>97</v>
      </c>
      <c r="C89" s="268"/>
      <c r="D89" s="268"/>
      <c r="E89" s="62">
        <v>32</v>
      </c>
      <c r="F89" s="20">
        <v>431</v>
      </c>
      <c r="G89" s="268"/>
      <c r="H89" s="268"/>
      <c r="I89" s="20"/>
      <c r="J89" s="20"/>
      <c r="K89" s="20"/>
      <c r="L89" s="20"/>
      <c r="M89" s="20"/>
      <c r="N89" s="20"/>
      <c r="O89" s="20"/>
      <c r="P89" s="20"/>
      <c r="Q89" s="20">
        <v>26</v>
      </c>
      <c r="R89" s="20">
        <v>356</v>
      </c>
      <c r="S89" s="63"/>
      <c r="AA89" s="58">
        <f>H77</f>
        <v>0</v>
      </c>
      <c r="AB89" s="58" t="str">
        <f>E76</f>
        <v>RBC2-TCN-037-S</v>
      </c>
      <c r="AC89" s="64" t="s">
        <v>140</v>
      </c>
      <c r="AD89" s="58" t="str">
        <f t="shared" si="35"/>
        <v>COSCO T/S</v>
      </c>
      <c r="AE89" s="58">
        <f t="shared" si="36"/>
        <v>0</v>
      </c>
      <c r="AF89" s="65">
        <f t="shared" si="37"/>
        <v>32</v>
      </c>
    </row>
    <row r="90" spans="1:32" s="16" customFormat="1" ht="12.75" hidden="1" customHeight="1">
      <c r="A90" s="24" t="s">
        <v>21</v>
      </c>
      <c r="B90" s="269" t="s">
        <v>34</v>
      </c>
      <c r="C90" s="268">
        <v>60</v>
      </c>
      <c r="D90" s="268">
        <v>1200</v>
      </c>
      <c r="E90" s="62">
        <v>37</v>
      </c>
      <c r="F90" s="20">
        <v>444</v>
      </c>
      <c r="G90" s="268">
        <f>E90-C90</f>
        <v>-23</v>
      </c>
      <c r="H90" s="268">
        <f>F90-D90</f>
        <v>-756</v>
      </c>
      <c r="I90" s="20"/>
      <c r="J90" s="20"/>
      <c r="K90" s="20"/>
      <c r="L90" s="20"/>
      <c r="M90" s="20">
        <f>I90+K90</f>
        <v>0</v>
      </c>
      <c r="N90" s="20">
        <f>J90+L90</f>
        <v>0</v>
      </c>
      <c r="O90" s="26"/>
      <c r="P90" s="26"/>
      <c r="Q90" s="26">
        <v>37</v>
      </c>
      <c r="R90" s="26">
        <v>444</v>
      </c>
      <c r="S90" s="63"/>
      <c r="AA90" s="58">
        <f>H76</f>
        <v>14</v>
      </c>
      <c r="AB90" s="58" t="str">
        <f>E76</f>
        <v>RBC2-TCN-037-S</v>
      </c>
      <c r="AC90" s="64" t="s">
        <v>140</v>
      </c>
      <c r="AD90" s="58" t="str">
        <f t="shared" si="35"/>
        <v>COSCO T/S</v>
      </c>
      <c r="AE90" s="58">
        <f t="shared" si="36"/>
        <v>60</v>
      </c>
      <c r="AF90" s="65">
        <f t="shared" si="37"/>
        <v>37</v>
      </c>
    </row>
    <row r="91" spans="1:32" s="16" customFormat="1" ht="12.75" hidden="1" customHeight="1">
      <c r="A91" s="24" t="s">
        <v>22</v>
      </c>
      <c r="B91" s="28"/>
      <c r="C91" s="29">
        <v>620</v>
      </c>
      <c r="D91" s="29">
        <v>8680</v>
      </c>
      <c r="E91" s="68">
        <f>SUM(E80:E90)</f>
        <v>721.5</v>
      </c>
      <c r="F91" s="30">
        <f>SUM(F80:F90)</f>
        <v>7281</v>
      </c>
      <c r="G91" s="29">
        <f>E91-C91</f>
        <v>101.5</v>
      </c>
      <c r="H91" s="29">
        <f>F91-D91</f>
        <v>-1399</v>
      </c>
      <c r="I91" s="31">
        <f t="shared" ref="I91:R91" si="38">SUM(I80:I90)</f>
        <v>0</v>
      </c>
      <c r="J91" s="31">
        <f t="shared" si="38"/>
        <v>0</v>
      </c>
      <c r="K91" s="31">
        <f t="shared" si="38"/>
        <v>0</v>
      </c>
      <c r="L91" s="31">
        <f t="shared" si="38"/>
        <v>0</v>
      </c>
      <c r="M91" s="31">
        <f t="shared" si="38"/>
        <v>0</v>
      </c>
      <c r="N91" s="31">
        <f t="shared" si="38"/>
        <v>0</v>
      </c>
      <c r="O91" s="20">
        <f t="shared" si="38"/>
        <v>0</v>
      </c>
      <c r="P91" s="31">
        <f t="shared" si="38"/>
        <v>0</v>
      </c>
      <c r="Q91" s="31">
        <f t="shared" si="38"/>
        <v>230</v>
      </c>
      <c r="R91" s="31">
        <f t="shared" si="38"/>
        <v>4164</v>
      </c>
      <c r="S91" s="63"/>
      <c r="AA91" s="58"/>
      <c r="AB91" s="58"/>
      <c r="AC91" s="64"/>
      <c r="AD91" s="58"/>
      <c r="AE91" s="58"/>
      <c r="AF91" s="58"/>
    </row>
    <row r="92" spans="1:32" s="16" customFormat="1" ht="12.75" hidden="1" customHeight="1">
      <c r="A92" s="69">
        <f>D91/C91</f>
        <v>14</v>
      </c>
      <c r="C92" s="70"/>
      <c r="E92" s="258">
        <f>E91/C91</f>
        <v>1.1637096774193549</v>
      </c>
      <c r="F92" s="258">
        <f>F91/D91</f>
        <v>0.83882488479262673</v>
      </c>
      <c r="I92" s="71" t="s">
        <v>89</v>
      </c>
      <c r="J92" s="72">
        <f>E91/C91</f>
        <v>1.1637096774193549</v>
      </c>
      <c r="K92" s="71"/>
      <c r="L92" s="71">
        <f>C91*0.9</f>
        <v>558</v>
      </c>
      <c r="M92" s="71"/>
      <c r="N92" s="71"/>
      <c r="O92" s="88" t="s">
        <v>148</v>
      </c>
      <c r="P92" s="71"/>
      <c r="Q92" s="73" t="e">
        <f>#REF!+P80+P82+#REF!+#REF!+#REF!+J80+#REF!+L80+J82+R82</f>
        <v>#REF!</v>
      </c>
      <c r="R92" s="16">
        <v>5320</v>
      </c>
      <c r="AA92" s="58"/>
      <c r="AB92" s="58"/>
      <c r="AC92" s="64"/>
      <c r="AD92" s="58"/>
      <c r="AE92" s="58"/>
      <c r="AF92" s="58"/>
    </row>
    <row r="93" spans="1:32" hidden="1"/>
    <row r="94" spans="1:32" hidden="1"/>
    <row r="95" spans="1:32" s="12" customFormat="1" ht="12.75" hidden="1" customHeight="1">
      <c r="A95" s="82" t="s">
        <v>140</v>
      </c>
      <c r="B95" s="83" t="s">
        <v>493</v>
      </c>
      <c r="C95" s="84"/>
      <c r="D95" s="85"/>
      <c r="E95" s="83" t="s">
        <v>502</v>
      </c>
      <c r="F95" s="85"/>
      <c r="G95" s="82" t="s">
        <v>0</v>
      </c>
      <c r="H95" s="86">
        <v>15</v>
      </c>
      <c r="I95" s="85"/>
      <c r="J95" s="85" t="s">
        <v>74</v>
      </c>
      <c r="K95" s="85"/>
      <c r="L95" s="85"/>
      <c r="M95" s="87"/>
      <c r="N95" s="87"/>
      <c r="O95" s="87"/>
      <c r="P95" s="87"/>
      <c r="Q95" s="87"/>
      <c r="R95" s="87"/>
      <c r="S95" s="87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32" s="16" customFormat="1" ht="12.75" hidden="1" customHeight="1">
      <c r="A96" s="659" t="s">
        <v>6</v>
      </c>
      <c r="B96" s="655" t="s">
        <v>7</v>
      </c>
      <c r="C96" s="651" t="s">
        <v>1</v>
      </c>
      <c r="D96" s="652"/>
      <c r="E96" s="651" t="s">
        <v>2</v>
      </c>
      <c r="F96" s="652"/>
      <c r="G96" s="646" t="s">
        <v>3</v>
      </c>
      <c r="H96" s="646"/>
      <c r="I96" s="648" t="s">
        <v>4</v>
      </c>
      <c r="J96" s="649"/>
      <c r="K96" s="649"/>
      <c r="L96" s="649"/>
      <c r="M96" s="649"/>
      <c r="N96" s="650"/>
      <c r="O96" s="651" t="s">
        <v>171</v>
      </c>
      <c r="P96" s="652"/>
      <c r="Q96" s="646" t="s">
        <v>170</v>
      </c>
      <c r="R96" s="646"/>
      <c r="S96" s="655" t="s">
        <v>5</v>
      </c>
      <c r="T96" s="658"/>
      <c r="U96" s="385"/>
      <c r="V96" s="385"/>
      <c r="W96" s="385"/>
      <c r="X96" s="385"/>
      <c r="Y96" s="385"/>
      <c r="Z96" s="385"/>
      <c r="AA96" s="58"/>
      <c r="AB96" s="58"/>
      <c r="AC96" s="58"/>
      <c r="AD96" s="58"/>
      <c r="AE96" s="58"/>
      <c r="AF96" s="58"/>
    </row>
    <row r="97" spans="1:32" s="16" customFormat="1" ht="12.75" hidden="1" customHeight="1">
      <c r="A97" s="660"/>
      <c r="B97" s="656"/>
      <c r="C97" s="653"/>
      <c r="D97" s="654"/>
      <c r="E97" s="653"/>
      <c r="F97" s="654"/>
      <c r="G97" s="646"/>
      <c r="H97" s="646"/>
      <c r="I97" s="375" t="s">
        <v>8</v>
      </c>
      <c r="J97" s="377" t="s">
        <v>9</v>
      </c>
      <c r="K97" s="375" t="s">
        <v>10</v>
      </c>
      <c r="L97" s="377" t="s">
        <v>11</v>
      </c>
      <c r="M97" s="648" t="s">
        <v>12</v>
      </c>
      <c r="N97" s="650"/>
      <c r="O97" s="653"/>
      <c r="P97" s="654"/>
      <c r="Q97" s="646"/>
      <c r="R97" s="646"/>
      <c r="S97" s="656"/>
      <c r="T97" s="658"/>
      <c r="U97" s="385"/>
      <c r="V97" s="385"/>
      <c r="W97" s="385"/>
      <c r="X97" s="385"/>
      <c r="Y97" s="385"/>
      <c r="Z97" s="385"/>
      <c r="AA97" s="58"/>
      <c r="AB97" s="58"/>
      <c r="AC97" s="58"/>
      <c r="AD97" s="58"/>
      <c r="AE97" s="58"/>
      <c r="AF97" s="58"/>
    </row>
    <row r="98" spans="1:32" s="16" customFormat="1" ht="12.75" hidden="1" customHeight="1">
      <c r="A98" s="661"/>
      <c r="B98" s="657"/>
      <c r="C98" s="373" t="s">
        <v>13</v>
      </c>
      <c r="D98" s="373" t="s">
        <v>14</v>
      </c>
      <c r="E98" s="377" t="s">
        <v>13</v>
      </c>
      <c r="F98" s="373" t="s">
        <v>14</v>
      </c>
      <c r="G98" s="373" t="s">
        <v>13</v>
      </c>
      <c r="H98" s="373" t="s">
        <v>14</v>
      </c>
      <c r="I98" s="377" t="s">
        <v>13</v>
      </c>
      <c r="J98" s="373" t="s">
        <v>14</v>
      </c>
      <c r="K98" s="377" t="s">
        <v>13</v>
      </c>
      <c r="L98" s="373" t="s">
        <v>14</v>
      </c>
      <c r="M98" s="373"/>
      <c r="N98" s="373"/>
      <c r="O98" s="377" t="s">
        <v>13</v>
      </c>
      <c r="P98" s="373" t="s">
        <v>14</v>
      </c>
      <c r="Q98" s="373" t="s">
        <v>13</v>
      </c>
      <c r="R98" s="373" t="s">
        <v>14</v>
      </c>
      <c r="S98" s="657"/>
      <c r="T98" s="385"/>
      <c r="U98" s="385"/>
      <c r="V98" s="385"/>
      <c r="W98" s="385"/>
      <c r="X98" s="385"/>
      <c r="Y98" s="385"/>
      <c r="Z98" s="385"/>
      <c r="AA98" s="58" t="s">
        <v>15</v>
      </c>
      <c r="AB98" s="58" t="s">
        <v>16</v>
      </c>
      <c r="AC98" s="58" t="s">
        <v>17</v>
      </c>
      <c r="AD98" s="58" t="s">
        <v>18</v>
      </c>
      <c r="AE98" s="58" t="s">
        <v>19</v>
      </c>
      <c r="AF98" s="58" t="s">
        <v>20</v>
      </c>
    </row>
    <row r="99" spans="1:32" s="16" customFormat="1" ht="12.75" hidden="1" customHeight="1">
      <c r="A99" s="24" t="s">
        <v>144</v>
      </c>
      <c r="B99" s="374">
        <f>B80+7</f>
        <v>43193</v>
      </c>
      <c r="C99" s="373">
        <v>140</v>
      </c>
      <c r="D99" s="373">
        <v>1900</v>
      </c>
      <c r="E99" s="354">
        <v>144</v>
      </c>
      <c r="F99" s="26">
        <v>1250</v>
      </c>
      <c r="G99" s="373">
        <f t="shared" ref="G99:G108" si="39">E99-C99</f>
        <v>4</v>
      </c>
      <c r="H99" s="373">
        <f t="shared" ref="H99:H108" si="40">F99-D99</f>
        <v>-650</v>
      </c>
      <c r="I99" s="25"/>
      <c r="J99" s="25"/>
      <c r="K99" s="26"/>
      <c r="L99" s="26"/>
      <c r="M99" s="20">
        <f t="shared" ref="M99:M107" si="41">I99+K99</f>
        <v>0</v>
      </c>
      <c r="N99" s="20">
        <f t="shared" ref="N99:N107" si="42">J99+L99</f>
        <v>0</v>
      </c>
      <c r="O99" s="25"/>
      <c r="P99" s="25"/>
      <c r="Q99" s="26">
        <v>122</v>
      </c>
      <c r="R99" s="26">
        <v>1050</v>
      </c>
      <c r="S99" s="63"/>
      <c r="AA99" s="58">
        <f>H95</f>
        <v>15</v>
      </c>
      <c r="AB99" s="58" t="str">
        <f>E95</f>
        <v>RBC2-S1F-035-S</v>
      </c>
      <c r="AC99" s="64" t="s">
        <v>140</v>
      </c>
      <c r="AD99" s="58" t="str">
        <f t="shared" ref="AD99:AD109" si="43">A99</f>
        <v>NGB</v>
      </c>
      <c r="AE99" s="58">
        <f t="shared" ref="AE99:AE109" si="44">C99</f>
        <v>140</v>
      </c>
      <c r="AF99" s="65">
        <f t="shared" ref="AF99:AF109" si="45">E99</f>
        <v>144</v>
      </c>
    </row>
    <row r="100" spans="1:32" s="16" customFormat="1" ht="12.75" hidden="1" customHeight="1">
      <c r="A100" s="24" t="s">
        <v>29</v>
      </c>
      <c r="B100" s="374">
        <f>B81+7</f>
        <v>43195</v>
      </c>
      <c r="C100" s="373">
        <v>210</v>
      </c>
      <c r="D100" s="373">
        <v>2900</v>
      </c>
      <c r="E100" s="354">
        <v>248</v>
      </c>
      <c r="F100" s="26">
        <v>2911</v>
      </c>
      <c r="G100" s="373">
        <f t="shared" si="39"/>
        <v>38</v>
      </c>
      <c r="H100" s="373">
        <f t="shared" si="40"/>
        <v>11</v>
      </c>
      <c r="I100" s="26"/>
      <c r="J100" s="26"/>
      <c r="K100" s="26"/>
      <c r="L100" s="26"/>
      <c r="M100" s="20">
        <f t="shared" si="41"/>
        <v>0</v>
      </c>
      <c r="N100" s="20">
        <f t="shared" si="42"/>
        <v>0</v>
      </c>
      <c r="O100" s="26"/>
      <c r="P100" s="26"/>
      <c r="Q100" s="26"/>
      <c r="R100" s="26">
        <v>1426</v>
      </c>
      <c r="S100" s="63"/>
      <c r="AA100" s="58">
        <f>H95</f>
        <v>15</v>
      </c>
      <c r="AB100" s="58" t="str">
        <f>E95</f>
        <v>RBC2-S1F-035-S</v>
      </c>
      <c r="AC100" s="64" t="s">
        <v>140</v>
      </c>
      <c r="AD100" s="58" t="str">
        <f t="shared" si="43"/>
        <v>SHA</v>
      </c>
      <c r="AE100" s="58">
        <f t="shared" si="44"/>
        <v>210</v>
      </c>
      <c r="AF100" s="65">
        <f t="shared" si="45"/>
        <v>248</v>
      </c>
    </row>
    <row r="101" spans="1:32" s="16" customFormat="1" ht="12.75" hidden="1" customHeight="1">
      <c r="A101" s="24" t="s">
        <v>365</v>
      </c>
      <c r="B101" s="374">
        <f>B82+7</f>
        <v>43199</v>
      </c>
      <c r="C101" s="373">
        <v>160</v>
      </c>
      <c r="D101" s="373">
        <v>1760</v>
      </c>
      <c r="E101" s="354">
        <v>110</v>
      </c>
      <c r="F101" s="26">
        <v>1300</v>
      </c>
      <c r="G101" s="373">
        <f t="shared" si="39"/>
        <v>-50</v>
      </c>
      <c r="H101" s="373">
        <f t="shared" si="40"/>
        <v>-460</v>
      </c>
      <c r="I101" s="25"/>
      <c r="J101" s="25"/>
      <c r="K101" s="20"/>
      <c r="L101" s="20"/>
      <c r="M101" s="20">
        <f t="shared" si="41"/>
        <v>0</v>
      </c>
      <c r="N101" s="20">
        <f t="shared" si="42"/>
        <v>0</v>
      </c>
      <c r="O101" s="25"/>
      <c r="P101" s="25"/>
      <c r="Q101" s="20">
        <v>50</v>
      </c>
      <c r="R101" s="20">
        <v>600</v>
      </c>
      <c r="S101" s="63"/>
      <c r="AA101" s="58">
        <f>H95</f>
        <v>15</v>
      </c>
      <c r="AB101" s="58" t="str">
        <f>E95</f>
        <v>RBC2-S1F-035-S</v>
      </c>
      <c r="AC101" s="64" t="s">
        <v>140</v>
      </c>
      <c r="AD101" s="58" t="str">
        <f t="shared" si="43"/>
        <v>HUA</v>
      </c>
      <c r="AE101" s="58">
        <f t="shared" si="44"/>
        <v>160</v>
      </c>
      <c r="AF101" s="65">
        <f t="shared" si="45"/>
        <v>110</v>
      </c>
    </row>
    <row r="102" spans="1:32" s="16" customFormat="1" ht="12.75" hidden="1" customHeight="1">
      <c r="A102" s="24" t="s">
        <v>31</v>
      </c>
      <c r="B102" s="374" t="s">
        <v>97</v>
      </c>
      <c r="C102" s="373">
        <v>10</v>
      </c>
      <c r="D102" s="373">
        <v>160</v>
      </c>
      <c r="E102" s="62"/>
      <c r="F102" s="20"/>
      <c r="G102" s="373">
        <f t="shared" si="39"/>
        <v>-10</v>
      </c>
      <c r="H102" s="373">
        <f t="shared" si="40"/>
        <v>-160</v>
      </c>
      <c r="I102" s="20"/>
      <c r="J102" s="20"/>
      <c r="K102" s="20"/>
      <c r="L102" s="20"/>
      <c r="M102" s="20">
        <f t="shared" si="41"/>
        <v>0</v>
      </c>
      <c r="N102" s="20">
        <f t="shared" si="42"/>
        <v>0</v>
      </c>
      <c r="O102" s="26"/>
      <c r="P102" s="26"/>
      <c r="Q102" s="20"/>
      <c r="R102" s="20"/>
      <c r="S102" s="63"/>
      <c r="AA102" s="58">
        <f>H95</f>
        <v>15</v>
      </c>
      <c r="AB102" s="58" t="str">
        <f>E95</f>
        <v>RBC2-S1F-035-S</v>
      </c>
      <c r="AC102" s="64" t="s">
        <v>140</v>
      </c>
      <c r="AD102" s="58" t="str">
        <f t="shared" si="43"/>
        <v>DLC</v>
      </c>
      <c r="AE102" s="58">
        <f t="shared" si="44"/>
        <v>10</v>
      </c>
      <c r="AF102" s="65">
        <f t="shared" si="45"/>
        <v>0</v>
      </c>
    </row>
    <row r="103" spans="1:32" s="16" customFormat="1" ht="12.75" hidden="1" customHeight="1">
      <c r="A103" s="24" t="s">
        <v>32</v>
      </c>
      <c r="B103" s="374" t="s">
        <v>97</v>
      </c>
      <c r="C103" s="373"/>
      <c r="D103" s="373"/>
      <c r="E103" s="62">
        <v>5</v>
      </c>
      <c r="F103" s="20">
        <v>51</v>
      </c>
      <c r="G103" s="373">
        <f t="shared" si="39"/>
        <v>5</v>
      </c>
      <c r="H103" s="373">
        <f t="shared" si="40"/>
        <v>51</v>
      </c>
      <c r="I103" s="20"/>
      <c r="J103" s="20"/>
      <c r="K103" s="20"/>
      <c r="L103" s="20"/>
      <c r="M103" s="20">
        <f t="shared" si="41"/>
        <v>0</v>
      </c>
      <c r="N103" s="20">
        <f t="shared" si="42"/>
        <v>0</v>
      </c>
      <c r="O103" s="20"/>
      <c r="P103" s="20"/>
      <c r="Q103" s="20"/>
      <c r="R103" s="20"/>
      <c r="S103" s="63"/>
      <c r="AA103" s="58">
        <f>H95</f>
        <v>15</v>
      </c>
      <c r="AB103" s="58" t="str">
        <f>E95</f>
        <v>RBC2-S1F-035-S</v>
      </c>
      <c r="AC103" s="64" t="s">
        <v>140</v>
      </c>
      <c r="AD103" s="58" t="str">
        <f t="shared" si="43"/>
        <v>TSN</v>
      </c>
      <c r="AE103" s="58">
        <f t="shared" si="44"/>
        <v>0</v>
      </c>
      <c r="AF103" s="65">
        <f t="shared" si="45"/>
        <v>5</v>
      </c>
    </row>
    <row r="104" spans="1:32" s="16" customFormat="1" ht="12.75" hidden="1" customHeight="1">
      <c r="A104" s="24" t="s">
        <v>27</v>
      </c>
      <c r="B104" s="374" t="s">
        <v>97</v>
      </c>
      <c r="C104" s="373"/>
      <c r="D104" s="373"/>
      <c r="E104" s="62"/>
      <c r="F104" s="20"/>
      <c r="G104" s="373">
        <f t="shared" si="39"/>
        <v>0</v>
      </c>
      <c r="H104" s="373">
        <f t="shared" si="40"/>
        <v>0</v>
      </c>
      <c r="I104" s="20"/>
      <c r="J104" s="20"/>
      <c r="K104" s="20"/>
      <c r="L104" s="20"/>
      <c r="M104" s="20">
        <f t="shared" si="41"/>
        <v>0</v>
      </c>
      <c r="N104" s="20">
        <f t="shared" si="42"/>
        <v>0</v>
      </c>
      <c r="O104" s="20"/>
      <c r="P104" s="20"/>
      <c r="Q104" s="20"/>
      <c r="R104" s="20"/>
      <c r="S104" s="63"/>
      <c r="AA104" s="58">
        <f>H95</f>
        <v>15</v>
      </c>
      <c r="AB104" s="58" t="str">
        <f>E95</f>
        <v>RBC2-S1F-035-S</v>
      </c>
      <c r="AC104" s="64" t="s">
        <v>140</v>
      </c>
      <c r="AD104" s="58" t="str">
        <f t="shared" si="43"/>
        <v>TAO</v>
      </c>
      <c r="AE104" s="58">
        <f t="shared" si="44"/>
        <v>0</v>
      </c>
      <c r="AF104" s="65">
        <f t="shared" si="45"/>
        <v>0</v>
      </c>
    </row>
    <row r="105" spans="1:32" s="16" customFormat="1" ht="12.75" hidden="1" customHeight="1">
      <c r="A105" s="24" t="s">
        <v>33</v>
      </c>
      <c r="B105" s="374" t="s">
        <v>34</v>
      </c>
      <c r="C105" s="373">
        <v>30</v>
      </c>
      <c r="D105" s="373">
        <v>600</v>
      </c>
      <c r="E105" s="354">
        <v>53</v>
      </c>
      <c r="F105" s="26">
        <v>553</v>
      </c>
      <c r="G105" s="373">
        <f t="shared" si="39"/>
        <v>23</v>
      </c>
      <c r="H105" s="373">
        <f t="shared" si="40"/>
        <v>-47</v>
      </c>
      <c r="I105" s="20"/>
      <c r="J105" s="20"/>
      <c r="K105" s="20"/>
      <c r="L105" s="20"/>
      <c r="M105" s="20">
        <f t="shared" si="41"/>
        <v>0</v>
      </c>
      <c r="N105" s="20">
        <f t="shared" si="42"/>
        <v>0</v>
      </c>
      <c r="O105" s="20"/>
      <c r="P105" s="20"/>
      <c r="Q105" s="20"/>
      <c r="R105" s="20">
        <v>370</v>
      </c>
      <c r="S105" s="63"/>
      <c r="AA105" s="58">
        <f>H95</f>
        <v>15</v>
      </c>
      <c r="AB105" s="58" t="str">
        <f>E95</f>
        <v>RBC2-S1F-035-S</v>
      </c>
      <c r="AC105" s="64" t="s">
        <v>140</v>
      </c>
      <c r="AD105" s="58" t="str">
        <f t="shared" si="43"/>
        <v>WUH</v>
      </c>
      <c r="AE105" s="58">
        <f t="shared" si="44"/>
        <v>30</v>
      </c>
      <c r="AF105" s="65">
        <f t="shared" si="45"/>
        <v>53</v>
      </c>
    </row>
    <row r="106" spans="1:32" s="16" customFormat="1" ht="12.75" hidden="1" customHeight="1">
      <c r="A106" s="24" t="s">
        <v>101</v>
      </c>
      <c r="B106" s="374" t="s">
        <v>145</v>
      </c>
      <c r="C106" s="373">
        <v>10</v>
      </c>
      <c r="D106" s="373">
        <v>160</v>
      </c>
      <c r="E106" s="62">
        <v>2</v>
      </c>
      <c r="F106" s="20">
        <v>23</v>
      </c>
      <c r="G106" s="373">
        <f t="shared" si="39"/>
        <v>-8</v>
      </c>
      <c r="H106" s="373">
        <f t="shared" si="40"/>
        <v>-137</v>
      </c>
      <c r="I106" s="20"/>
      <c r="J106" s="20"/>
      <c r="K106" s="20"/>
      <c r="L106" s="20"/>
      <c r="M106" s="20">
        <f t="shared" si="41"/>
        <v>0</v>
      </c>
      <c r="N106" s="20">
        <f t="shared" si="42"/>
        <v>0</v>
      </c>
      <c r="O106" s="67"/>
      <c r="P106" s="67"/>
      <c r="Q106" s="20"/>
      <c r="R106" s="20"/>
      <c r="S106" s="63"/>
      <c r="AA106" s="58">
        <f>H95</f>
        <v>15</v>
      </c>
      <c r="AB106" s="58" t="str">
        <f>E95</f>
        <v>RBC2-S1F-035-S</v>
      </c>
      <c r="AC106" s="64" t="s">
        <v>140</v>
      </c>
      <c r="AD106" s="58" t="str">
        <f t="shared" si="43"/>
        <v>XMN</v>
      </c>
      <c r="AE106" s="58">
        <f t="shared" si="44"/>
        <v>10</v>
      </c>
      <c r="AF106" s="65">
        <f t="shared" si="45"/>
        <v>2</v>
      </c>
    </row>
    <row r="107" spans="1:32" s="16" customFormat="1" ht="12.75" hidden="1" customHeight="1">
      <c r="A107" s="24" t="s">
        <v>99</v>
      </c>
      <c r="B107" s="374"/>
      <c r="C107" s="373"/>
      <c r="D107" s="373"/>
      <c r="E107" s="62">
        <v>3</v>
      </c>
      <c r="F107" s="20">
        <v>75</v>
      </c>
      <c r="G107" s="373">
        <f t="shared" si="39"/>
        <v>3</v>
      </c>
      <c r="H107" s="373">
        <f t="shared" si="40"/>
        <v>75</v>
      </c>
      <c r="I107" s="20"/>
      <c r="J107" s="20"/>
      <c r="K107" s="20"/>
      <c r="L107" s="20"/>
      <c r="M107" s="20">
        <f t="shared" si="41"/>
        <v>0</v>
      </c>
      <c r="N107" s="20">
        <f t="shared" si="42"/>
        <v>0</v>
      </c>
      <c r="O107" s="20"/>
      <c r="P107" s="20"/>
      <c r="Q107" s="20"/>
      <c r="R107" s="20"/>
      <c r="S107" s="63"/>
      <c r="AA107" s="58">
        <f>H95</f>
        <v>15</v>
      </c>
      <c r="AB107" s="58" t="str">
        <f>E95</f>
        <v>RBC2-S1F-035-S</v>
      </c>
      <c r="AC107" s="64" t="s">
        <v>140</v>
      </c>
      <c r="AD107" s="58" t="str">
        <f t="shared" si="43"/>
        <v>HAK</v>
      </c>
      <c r="AE107" s="58">
        <f t="shared" si="44"/>
        <v>0</v>
      </c>
      <c r="AF107" s="65">
        <f t="shared" si="45"/>
        <v>3</v>
      </c>
    </row>
    <row r="108" spans="1:32" s="16" customFormat="1" ht="12.75" hidden="1" customHeight="1">
      <c r="A108" s="24" t="s">
        <v>21</v>
      </c>
      <c r="B108" s="374" t="s">
        <v>97</v>
      </c>
      <c r="C108" s="373"/>
      <c r="D108" s="373"/>
      <c r="E108" s="62">
        <v>8</v>
      </c>
      <c r="F108" s="20">
        <v>60</v>
      </c>
      <c r="G108" s="373">
        <f t="shared" si="39"/>
        <v>8</v>
      </c>
      <c r="H108" s="373">
        <f t="shared" si="40"/>
        <v>60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63"/>
      <c r="AA108" s="58">
        <f>H96</f>
        <v>0</v>
      </c>
      <c r="AB108" s="58" t="str">
        <f>E95</f>
        <v>RBC2-S1F-035-S</v>
      </c>
      <c r="AC108" s="64" t="s">
        <v>140</v>
      </c>
      <c r="AD108" s="58" t="str">
        <f t="shared" si="43"/>
        <v>COSCO T/S</v>
      </c>
      <c r="AE108" s="58">
        <f t="shared" si="44"/>
        <v>0</v>
      </c>
      <c r="AF108" s="65">
        <f t="shared" si="45"/>
        <v>8</v>
      </c>
    </row>
    <row r="109" spans="1:32" s="16" customFormat="1" ht="12.75" hidden="1" customHeight="1">
      <c r="A109" s="24" t="s">
        <v>21</v>
      </c>
      <c r="B109" s="374" t="s">
        <v>34</v>
      </c>
      <c r="C109" s="373">
        <v>60</v>
      </c>
      <c r="D109" s="373">
        <v>1200</v>
      </c>
      <c r="E109" s="62">
        <v>34</v>
      </c>
      <c r="F109" s="20">
        <v>394</v>
      </c>
      <c r="G109" s="373">
        <f>E109-C109</f>
        <v>-26</v>
      </c>
      <c r="H109" s="373">
        <f>F109-D109</f>
        <v>-806</v>
      </c>
      <c r="I109" s="20"/>
      <c r="J109" s="20"/>
      <c r="K109" s="20"/>
      <c r="L109" s="20"/>
      <c r="M109" s="20">
        <f>I109+K109</f>
        <v>0</v>
      </c>
      <c r="N109" s="20">
        <f>J109+L109</f>
        <v>0</v>
      </c>
      <c r="O109" s="26"/>
      <c r="P109" s="26"/>
      <c r="Q109" s="26">
        <v>34</v>
      </c>
      <c r="R109" s="26">
        <v>394</v>
      </c>
      <c r="S109" s="63"/>
      <c r="AA109" s="58">
        <f>H95</f>
        <v>15</v>
      </c>
      <c r="AB109" s="58" t="str">
        <f>E95</f>
        <v>RBC2-S1F-035-S</v>
      </c>
      <c r="AC109" s="64" t="s">
        <v>140</v>
      </c>
      <c r="AD109" s="58" t="str">
        <f t="shared" si="43"/>
        <v>COSCO T/S</v>
      </c>
      <c r="AE109" s="58">
        <f t="shared" si="44"/>
        <v>60</v>
      </c>
      <c r="AF109" s="65">
        <f t="shared" si="45"/>
        <v>34</v>
      </c>
    </row>
    <row r="110" spans="1:32" s="16" customFormat="1" ht="12.75" hidden="1" customHeight="1">
      <c r="A110" s="24" t="s">
        <v>22</v>
      </c>
      <c r="B110" s="28"/>
      <c r="C110" s="29">
        <v>620</v>
      </c>
      <c r="D110" s="29">
        <v>8680</v>
      </c>
      <c r="E110" s="68">
        <f>SUM(E99:E109)</f>
        <v>607</v>
      </c>
      <c r="F110" s="30">
        <f>SUM(F99:F109)</f>
        <v>6617</v>
      </c>
      <c r="G110" s="29">
        <f>E110-C110</f>
        <v>-13</v>
      </c>
      <c r="H110" s="29">
        <f>F110-D110</f>
        <v>-2063</v>
      </c>
      <c r="I110" s="31">
        <f t="shared" ref="I110:R110" si="46">SUM(I99:I109)</f>
        <v>0</v>
      </c>
      <c r="J110" s="31">
        <f t="shared" si="46"/>
        <v>0</v>
      </c>
      <c r="K110" s="31">
        <f t="shared" si="46"/>
        <v>0</v>
      </c>
      <c r="L110" s="31">
        <f t="shared" si="46"/>
        <v>0</v>
      </c>
      <c r="M110" s="31">
        <f t="shared" si="46"/>
        <v>0</v>
      </c>
      <c r="N110" s="31">
        <f t="shared" si="46"/>
        <v>0</v>
      </c>
      <c r="O110" s="20">
        <f t="shared" si="46"/>
        <v>0</v>
      </c>
      <c r="P110" s="31">
        <f t="shared" si="46"/>
        <v>0</v>
      </c>
      <c r="Q110" s="31">
        <f t="shared" si="46"/>
        <v>206</v>
      </c>
      <c r="R110" s="31">
        <f t="shared" si="46"/>
        <v>3840</v>
      </c>
      <c r="S110" s="63"/>
      <c r="AA110" s="58"/>
      <c r="AB110" s="58"/>
      <c r="AC110" s="64"/>
      <c r="AD110" s="58"/>
      <c r="AE110" s="58"/>
      <c r="AF110" s="58"/>
    </row>
    <row r="111" spans="1:32" s="16" customFormat="1" ht="12.75" hidden="1" customHeight="1">
      <c r="A111" s="69">
        <f>D110/C110</f>
        <v>14</v>
      </c>
      <c r="C111" s="70"/>
      <c r="E111" s="258">
        <f>E110/C110</f>
        <v>0.9790322580645161</v>
      </c>
      <c r="F111" s="258">
        <f>F110/D110</f>
        <v>0.76232718894009222</v>
      </c>
      <c r="I111" s="71" t="s">
        <v>89</v>
      </c>
      <c r="J111" s="72">
        <f>E110/C110</f>
        <v>0.9790322580645161</v>
      </c>
      <c r="K111" s="71"/>
      <c r="L111" s="71">
        <f>C110*0.9</f>
        <v>558</v>
      </c>
      <c r="M111" s="71"/>
      <c r="N111" s="71"/>
      <c r="O111" s="88" t="s">
        <v>148</v>
      </c>
      <c r="P111" s="71"/>
      <c r="Q111" s="73" t="e">
        <f>#REF!+P99+P101+#REF!+#REF!+#REF!+J99+#REF!+L99+J101+R101</f>
        <v>#REF!</v>
      </c>
      <c r="R111" s="16">
        <v>5320</v>
      </c>
      <c r="AA111" s="58"/>
      <c r="AB111" s="58"/>
      <c r="AC111" s="64"/>
      <c r="AD111" s="58"/>
      <c r="AE111" s="58"/>
      <c r="AF111" s="58"/>
    </row>
    <row r="112" spans="1:32" hidden="1"/>
    <row r="113" spans="1:32" hidden="1"/>
    <row r="114" spans="1:32" s="12" customFormat="1" ht="12.75" customHeight="1">
      <c r="A114" s="82" t="s">
        <v>140</v>
      </c>
      <c r="B114" s="83" t="s">
        <v>655</v>
      </c>
      <c r="C114" s="84"/>
      <c r="D114" s="85"/>
      <c r="E114" s="83" t="s">
        <v>477</v>
      </c>
      <c r="F114" s="85"/>
      <c r="G114" s="82" t="s">
        <v>0</v>
      </c>
      <c r="H114" s="86">
        <v>16</v>
      </c>
      <c r="I114" s="85"/>
      <c r="J114" s="85" t="s">
        <v>74</v>
      </c>
      <c r="K114" s="85"/>
      <c r="L114" s="85"/>
      <c r="M114" s="87"/>
      <c r="N114" s="87"/>
      <c r="O114" s="87"/>
      <c r="P114" s="87"/>
      <c r="Q114" s="87"/>
      <c r="R114" s="87"/>
      <c r="S114" s="87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32" s="16" customFormat="1" ht="12.75" customHeight="1">
      <c r="A115" s="659" t="s">
        <v>6</v>
      </c>
      <c r="B115" s="655" t="s">
        <v>7</v>
      </c>
      <c r="C115" s="651" t="s">
        <v>1</v>
      </c>
      <c r="D115" s="652"/>
      <c r="E115" s="651" t="s">
        <v>2</v>
      </c>
      <c r="F115" s="652"/>
      <c r="G115" s="646" t="s">
        <v>3</v>
      </c>
      <c r="H115" s="646"/>
      <c r="I115" s="648" t="s">
        <v>4</v>
      </c>
      <c r="J115" s="649"/>
      <c r="K115" s="649"/>
      <c r="L115" s="649"/>
      <c r="M115" s="649"/>
      <c r="N115" s="650"/>
      <c r="O115" s="651" t="s">
        <v>171</v>
      </c>
      <c r="P115" s="652"/>
      <c r="Q115" s="646" t="s">
        <v>170</v>
      </c>
      <c r="R115" s="646"/>
      <c r="S115" s="655" t="s">
        <v>5</v>
      </c>
      <c r="T115" s="658"/>
      <c r="U115" s="407"/>
      <c r="V115" s="407"/>
      <c r="W115" s="407"/>
      <c r="X115" s="407"/>
      <c r="Y115" s="407"/>
      <c r="Z115" s="407"/>
      <c r="AA115" s="58"/>
      <c r="AB115" s="58"/>
      <c r="AC115" s="58"/>
      <c r="AD115" s="58"/>
      <c r="AE115" s="58"/>
      <c r="AF115" s="58"/>
    </row>
    <row r="116" spans="1:32" s="16" customFormat="1" ht="12.75" customHeight="1">
      <c r="A116" s="660"/>
      <c r="B116" s="656"/>
      <c r="C116" s="653"/>
      <c r="D116" s="654"/>
      <c r="E116" s="653"/>
      <c r="F116" s="654"/>
      <c r="G116" s="646"/>
      <c r="H116" s="646"/>
      <c r="I116" s="408" t="s">
        <v>8</v>
      </c>
      <c r="J116" s="409" t="s">
        <v>9</v>
      </c>
      <c r="K116" s="408" t="s">
        <v>10</v>
      </c>
      <c r="L116" s="409" t="s">
        <v>11</v>
      </c>
      <c r="M116" s="648" t="s">
        <v>12</v>
      </c>
      <c r="N116" s="650"/>
      <c r="O116" s="653"/>
      <c r="P116" s="654"/>
      <c r="Q116" s="646"/>
      <c r="R116" s="646"/>
      <c r="S116" s="656"/>
      <c r="T116" s="658"/>
      <c r="U116" s="407"/>
      <c r="V116" s="407"/>
      <c r="W116" s="407"/>
      <c r="X116" s="407"/>
      <c r="Y116" s="407"/>
      <c r="Z116" s="407"/>
      <c r="AA116" s="58"/>
      <c r="AB116" s="58"/>
      <c r="AC116" s="58"/>
      <c r="AD116" s="58"/>
      <c r="AE116" s="58"/>
      <c r="AF116" s="58"/>
    </row>
    <row r="117" spans="1:32" s="16" customFormat="1" ht="12.75" customHeight="1">
      <c r="A117" s="661"/>
      <c r="B117" s="657"/>
      <c r="C117" s="405" t="s">
        <v>13</v>
      </c>
      <c r="D117" s="405" t="s">
        <v>14</v>
      </c>
      <c r="E117" s="409" t="s">
        <v>13</v>
      </c>
      <c r="F117" s="405" t="s">
        <v>14</v>
      </c>
      <c r="G117" s="405" t="s">
        <v>13</v>
      </c>
      <c r="H117" s="405" t="s">
        <v>14</v>
      </c>
      <c r="I117" s="409" t="s">
        <v>13</v>
      </c>
      <c r="J117" s="405" t="s">
        <v>14</v>
      </c>
      <c r="K117" s="409" t="s">
        <v>13</v>
      </c>
      <c r="L117" s="405" t="s">
        <v>14</v>
      </c>
      <c r="M117" s="405"/>
      <c r="N117" s="405"/>
      <c r="O117" s="409" t="s">
        <v>13</v>
      </c>
      <c r="P117" s="405" t="s">
        <v>14</v>
      </c>
      <c r="Q117" s="405" t="s">
        <v>13</v>
      </c>
      <c r="R117" s="405" t="s">
        <v>14</v>
      </c>
      <c r="S117" s="657"/>
      <c r="T117" s="407"/>
      <c r="U117" s="407"/>
      <c r="V117" s="407"/>
      <c r="W117" s="407"/>
      <c r="X117" s="407"/>
      <c r="Y117" s="407"/>
      <c r="Z117" s="407"/>
      <c r="AA117" s="58" t="s">
        <v>15</v>
      </c>
      <c r="AB117" s="58" t="s">
        <v>16</v>
      </c>
      <c r="AC117" s="58" t="s">
        <v>17</v>
      </c>
      <c r="AD117" s="58" t="s">
        <v>18</v>
      </c>
      <c r="AE117" s="58" t="s">
        <v>19</v>
      </c>
      <c r="AF117" s="58" t="s">
        <v>20</v>
      </c>
    </row>
    <row r="118" spans="1:32" s="16" customFormat="1" ht="12.75" customHeight="1">
      <c r="A118" s="24" t="s">
        <v>144</v>
      </c>
      <c r="B118" s="406">
        <f>B99+7</f>
        <v>43200</v>
      </c>
      <c r="C118" s="405">
        <v>140</v>
      </c>
      <c r="D118" s="405">
        <v>1900</v>
      </c>
      <c r="E118" s="511">
        <v>173.75</v>
      </c>
      <c r="F118" s="512">
        <v>1600</v>
      </c>
      <c r="G118" s="405">
        <f t="shared" ref="G118:G127" si="47">E118-C118</f>
        <v>33.75</v>
      </c>
      <c r="H118" s="405">
        <f t="shared" ref="H118:H127" si="48">F118-D118</f>
        <v>-300</v>
      </c>
      <c r="I118" s="25"/>
      <c r="J118" s="25"/>
      <c r="K118" s="26"/>
      <c r="L118" s="26"/>
      <c r="M118" s="20">
        <f t="shared" ref="M118:M126" si="49">I118+K118</f>
        <v>0</v>
      </c>
      <c r="N118" s="20">
        <f t="shared" ref="N118:N126" si="50">J118+L118</f>
        <v>0</v>
      </c>
      <c r="O118" s="25"/>
      <c r="P118" s="25"/>
      <c r="Q118" s="26">
        <v>120</v>
      </c>
      <c r="R118" s="26">
        <v>1200</v>
      </c>
      <c r="S118" s="63"/>
      <c r="AA118" s="58">
        <f>H114</f>
        <v>16</v>
      </c>
      <c r="AB118" s="58" t="str">
        <f>E114</f>
        <v>RBC2-A23-109-S</v>
      </c>
      <c r="AC118" s="64" t="s">
        <v>140</v>
      </c>
      <c r="AD118" s="58" t="str">
        <f t="shared" ref="AD118:AD128" si="51">A118</f>
        <v>NGB</v>
      </c>
      <c r="AE118" s="58">
        <f t="shared" ref="AE118:AE128" si="52">C118</f>
        <v>140</v>
      </c>
      <c r="AF118" s="65">
        <f t="shared" ref="AF118:AF128" si="53">E118</f>
        <v>173.75</v>
      </c>
    </row>
    <row r="119" spans="1:32" s="16" customFormat="1" ht="12.75" customHeight="1">
      <c r="A119" s="24" t="s">
        <v>29</v>
      </c>
      <c r="B119" s="406">
        <f>B100+7</f>
        <v>43202</v>
      </c>
      <c r="C119" s="405">
        <v>210</v>
      </c>
      <c r="D119" s="405">
        <v>2900</v>
      </c>
      <c r="E119" s="354">
        <v>197</v>
      </c>
      <c r="F119" s="26">
        <v>2088</v>
      </c>
      <c r="G119" s="405">
        <f t="shared" si="47"/>
        <v>-13</v>
      </c>
      <c r="H119" s="405">
        <f t="shared" si="48"/>
        <v>-812</v>
      </c>
      <c r="I119" s="26"/>
      <c r="J119" s="26"/>
      <c r="K119" s="26"/>
      <c r="L119" s="26"/>
      <c r="M119" s="20">
        <f t="shared" si="49"/>
        <v>0</v>
      </c>
      <c r="N119" s="20">
        <f t="shared" si="50"/>
        <v>0</v>
      </c>
      <c r="O119" s="26"/>
      <c r="P119" s="26"/>
      <c r="Q119" s="26"/>
      <c r="R119" s="26">
        <v>504</v>
      </c>
      <c r="S119" s="63"/>
      <c r="AA119" s="58">
        <f>H114</f>
        <v>16</v>
      </c>
      <c r="AB119" s="58" t="str">
        <f>E114</f>
        <v>RBC2-A23-109-S</v>
      </c>
      <c r="AC119" s="64" t="s">
        <v>140</v>
      </c>
      <c r="AD119" s="58" t="str">
        <f t="shared" si="51"/>
        <v>SHA</v>
      </c>
      <c r="AE119" s="58">
        <f t="shared" si="52"/>
        <v>210</v>
      </c>
      <c r="AF119" s="65">
        <f t="shared" si="53"/>
        <v>197</v>
      </c>
    </row>
    <row r="120" spans="1:32" s="16" customFormat="1" ht="12.75" customHeight="1">
      <c r="A120" s="24" t="s">
        <v>365</v>
      </c>
      <c r="B120" s="406">
        <f>B101+7</f>
        <v>43206</v>
      </c>
      <c r="C120" s="405">
        <v>160</v>
      </c>
      <c r="D120" s="405">
        <v>1760</v>
      </c>
      <c r="E120" s="354">
        <v>160</v>
      </c>
      <c r="F120" s="26">
        <v>1760</v>
      </c>
      <c r="G120" s="405">
        <f t="shared" si="47"/>
        <v>0</v>
      </c>
      <c r="H120" s="405">
        <f t="shared" si="48"/>
        <v>0</v>
      </c>
      <c r="I120" s="25"/>
      <c r="J120" s="25"/>
      <c r="K120" s="20"/>
      <c r="L120" s="20"/>
      <c r="M120" s="20">
        <f t="shared" si="49"/>
        <v>0</v>
      </c>
      <c r="N120" s="20">
        <f t="shared" si="50"/>
        <v>0</v>
      </c>
      <c r="O120" s="25"/>
      <c r="P120" s="25"/>
      <c r="Q120" s="20">
        <v>50</v>
      </c>
      <c r="R120" s="20">
        <v>500</v>
      </c>
      <c r="S120" s="63"/>
      <c r="AA120" s="58">
        <f>H114</f>
        <v>16</v>
      </c>
      <c r="AB120" s="58" t="str">
        <f>E114</f>
        <v>RBC2-A23-109-S</v>
      </c>
      <c r="AC120" s="64" t="s">
        <v>140</v>
      </c>
      <c r="AD120" s="58" t="str">
        <f t="shared" si="51"/>
        <v>HUA</v>
      </c>
      <c r="AE120" s="58">
        <f t="shared" si="52"/>
        <v>160</v>
      </c>
      <c r="AF120" s="65">
        <f t="shared" si="53"/>
        <v>160</v>
      </c>
    </row>
    <row r="121" spans="1:32" s="16" customFormat="1" ht="12.75" customHeight="1">
      <c r="A121" s="24" t="s">
        <v>31</v>
      </c>
      <c r="B121" s="406" t="s">
        <v>97</v>
      </c>
      <c r="C121" s="405">
        <v>10</v>
      </c>
      <c r="D121" s="405">
        <v>160</v>
      </c>
      <c r="E121" s="62"/>
      <c r="F121" s="20"/>
      <c r="G121" s="405">
        <f t="shared" si="47"/>
        <v>-10</v>
      </c>
      <c r="H121" s="405">
        <f t="shared" si="48"/>
        <v>-160</v>
      </c>
      <c r="I121" s="20"/>
      <c r="J121" s="20"/>
      <c r="K121" s="20"/>
      <c r="L121" s="20"/>
      <c r="M121" s="20">
        <f t="shared" si="49"/>
        <v>0</v>
      </c>
      <c r="N121" s="20">
        <f t="shared" si="50"/>
        <v>0</v>
      </c>
      <c r="O121" s="26"/>
      <c r="P121" s="26"/>
      <c r="Q121" s="20"/>
      <c r="R121" s="20"/>
      <c r="S121" s="63"/>
      <c r="AA121" s="58">
        <f>H114</f>
        <v>16</v>
      </c>
      <c r="AB121" s="58" t="str">
        <f>E114</f>
        <v>RBC2-A23-109-S</v>
      </c>
      <c r="AC121" s="64" t="s">
        <v>140</v>
      </c>
      <c r="AD121" s="58" t="str">
        <f t="shared" si="51"/>
        <v>DLC</v>
      </c>
      <c r="AE121" s="58">
        <f t="shared" si="52"/>
        <v>10</v>
      </c>
      <c r="AF121" s="65">
        <f t="shared" si="53"/>
        <v>0</v>
      </c>
    </row>
    <row r="122" spans="1:32" s="16" customFormat="1" ht="12.75" customHeight="1">
      <c r="A122" s="24" t="s">
        <v>32</v>
      </c>
      <c r="B122" s="406" t="s">
        <v>97</v>
      </c>
      <c r="C122" s="405"/>
      <c r="D122" s="405"/>
      <c r="E122" s="62">
        <v>29</v>
      </c>
      <c r="F122" s="20">
        <v>349</v>
      </c>
      <c r="G122" s="405">
        <f t="shared" si="47"/>
        <v>29</v>
      </c>
      <c r="H122" s="405">
        <f t="shared" si="48"/>
        <v>349</v>
      </c>
      <c r="I122" s="20"/>
      <c r="J122" s="20"/>
      <c r="K122" s="20"/>
      <c r="L122" s="20"/>
      <c r="M122" s="20">
        <f t="shared" si="49"/>
        <v>0</v>
      </c>
      <c r="N122" s="20">
        <f t="shared" si="50"/>
        <v>0</v>
      </c>
      <c r="O122" s="20"/>
      <c r="P122" s="20"/>
      <c r="Q122" s="20"/>
      <c r="R122" s="20"/>
      <c r="S122" s="63"/>
      <c r="AA122" s="58">
        <f>H114</f>
        <v>16</v>
      </c>
      <c r="AB122" s="58" t="str">
        <f>E114</f>
        <v>RBC2-A23-109-S</v>
      </c>
      <c r="AC122" s="64" t="s">
        <v>140</v>
      </c>
      <c r="AD122" s="58" t="str">
        <f t="shared" si="51"/>
        <v>TSN</v>
      </c>
      <c r="AE122" s="58">
        <f t="shared" si="52"/>
        <v>0</v>
      </c>
      <c r="AF122" s="65">
        <f t="shared" si="53"/>
        <v>29</v>
      </c>
    </row>
    <row r="123" spans="1:32" s="16" customFormat="1" ht="12.75" customHeight="1">
      <c r="A123" s="24" t="s">
        <v>27</v>
      </c>
      <c r="B123" s="406" t="s">
        <v>97</v>
      </c>
      <c r="C123" s="405"/>
      <c r="D123" s="405"/>
      <c r="E123" s="62"/>
      <c r="F123" s="20"/>
      <c r="G123" s="405">
        <f t="shared" si="47"/>
        <v>0</v>
      </c>
      <c r="H123" s="405">
        <f t="shared" si="48"/>
        <v>0</v>
      </c>
      <c r="I123" s="20"/>
      <c r="J123" s="20"/>
      <c r="K123" s="20"/>
      <c r="L123" s="20"/>
      <c r="M123" s="20">
        <f t="shared" si="49"/>
        <v>0</v>
      </c>
      <c r="N123" s="20">
        <f t="shared" si="50"/>
        <v>0</v>
      </c>
      <c r="O123" s="20"/>
      <c r="P123" s="20"/>
      <c r="Q123" s="20"/>
      <c r="R123" s="20"/>
      <c r="S123" s="63"/>
      <c r="AA123" s="58">
        <f>H114</f>
        <v>16</v>
      </c>
      <c r="AB123" s="58" t="str">
        <f>E114</f>
        <v>RBC2-A23-109-S</v>
      </c>
      <c r="AC123" s="64" t="s">
        <v>140</v>
      </c>
      <c r="AD123" s="58" t="str">
        <f t="shared" si="51"/>
        <v>TAO</v>
      </c>
      <c r="AE123" s="58">
        <f t="shared" si="52"/>
        <v>0</v>
      </c>
      <c r="AF123" s="65">
        <f t="shared" si="53"/>
        <v>0</v>
      </c>
    </row>
    <row r="124" spans="1:32" s="16" customFormat="1" ht="12.75" customHeight="1">
      <c r="A124" s="24" t="s">
        <v>33</v>
      </c>
      <c r="B124" s="406" t="s">
        <v>34</v>
      </c>
      <c r="C124" s="405">
        <v>30</v>
      </c>
      <c r="D124" s="405">
        <v>600</v>
      </c>
      <c r="E124" s="354">
        <v>32</v>
      </c>
      <c r="F124" s="26">
        <v>336</v>
      </c>
      <c r="G124" s="405">
        <f t="shared" si="47"/>
        <v>2</v>
      </c>
      <c r="H124" s="405">
        <f t="shared" si="48"/>
        <v>-264</v>
      </c>
      <c r="I124" s="20"/>
      <c r="J124" s="20"/>
      <c r="K124" s="20"/>
      <c r="L124" s="20"/>
      <c r="M124" s="20">
        <f t="shared" si="49"/>
        <v>0</v>
      </c>
      <c r="N124" s="20">
        <f t="shared" si="50"/>
        <v>0</v>
      </c>
      <c r="O124" s="20"/>
      <c r="P124" s="20"/>
      <c r="Q124" s="20">
        <v>23</v>
      </c>
      <c r="R124" s="20">
        <v>234</v>
      </c>
      <c r="S124" s="63"/>
      <c r="AA124" s="58">
        <f>H114</f>
        <v>16</v>
      </c>
      <c r="AB124" s="58" t="str">
        <f>E114</f>
        <v>RBC2-A23-109-S</v>
      </c>
      <c r="AC124" s="64" t="s">
        <v>140</v>
      </c>
      <c r="AD124" s="58" t="str">
        <f t="shared" si="51"/>
        <v>WUH</v>
      </c>
      <c r="AE124" s="58">
        <f t="shared" si="52"/>
        <v>30</v>
      </c>
      <c r="AF124" s="65">
        <f t="shared" si="53"/>
        <v>32</v>
      </c>
    </row>
    <row r="125" spans="1:32" s="16" customFormat="1" ht="12.75" customHeight="1">
      <c r="A125" s="24" t="s">
        <v>101</v>
      </c>
      <c r="B125" s="406" t="s">
        <v>145</v>
      </c>
      <c r="C125" s="405">
        <v>10</v>
      </c>
      <c r="D125" s="405">
        <v>160</v>
      </c>
      <c r="E125" s="354">
        <v>7</v>
      </c>
      <c r="F125" s="26">
        <v>78</v>
      </c>
      <c r="G125" s="405">
        <f t="shared" si="47"/>
        <v>-3</v>
      </c>
      <c r="H125" s="405">
        <f t="shared" si="48"/>
        <v>-82</v>
      </c>
      <c r="I125" s="20"/>
      <c r="J125" s="20"/>
      <c r="K125" s="20"/>
      <c r="L125" s="20"/>
      <c r="M125" s="20">
        <f t="shared" si="49"/>
        <v>0</v>
      </c>
      <c r="N125" s="20">
        <f t="shared" si="50"/>
        <v>0</v>
      </c>
      <c r="O125" s="67"/>
      <c r="P125" s="67"/>
      <c r="Q125" s="20"/>
      <c r="R125" s="20"/>
      <c r="S125" s="63"/>
      <c r="AA125" s="58">
        <f>H114</f>
        <v>16</v>
      </c>
      <c r="AB125" s="58" t="str">
        <f>E114</f>
        <v>RBC2-A23-109-S</v>
      </c>
      <c r="AC125" s="64" t="s">
        <v>140</v>
      </c>
      <c r="AD125" s="58" t="str">
        <f t="shared" si="51"/>
        <v>XMN</v>
      </c>
      <c r="AE125" s="58">
        <f t="shared" si="52"/>
        <v>10</v>
      </c>
      <c r="AF125" s="65">
        <f t="shared" si="53"/>
        <v>7</v>
      </c>
    </row>
    <row r="126" spans="1:32" s="16" customFormat="1" ht="12.75" customHeight="1">
      <c r="A126" s="24" t="s">
        <v>99</v>
      </c>
      <c r="B126" s="406"/>
      <c r="C126" s="405"/>
      <c r="D126" s="405"/>
      <c r="E126" s="62">
        <v>2</v>
      </c>
      <c r="F126" s="20">
        <v>50</v>
      </c>
      <c r="G126" s="405">
        <f t="shared" si="47"/>
        <v>2</v>
      </c>
      <c r="H126" s="405">
        <f t="shared" si="48"/>
        <v>50</v>
      </c>
      <c r="I126" s="20"/>
      <c r="J126" s="20"/>
      <c r="K126" s="20"/>
      <c r="L126" s="20"/>
      <c r="M126" s="20">
        <f t="shared" si="49"/>
        <v>0</v>
      </c>
      <c r="N126" s="20">
        <f t="shared" si="50"/>
        <v>0</v>
      </c>
      <c r="O126" s="20"/>
      <c r="P126" s="20"/>
      <c r="Q126" s="20">
        <v>2</v>
      </c>
      <c r="R126" s="20">
        <v>50</v>
      </c>
      <c r="S126" s="63"/>
      <c r="AA126" s="58">
        <f>H114</f>
        <v>16</v>
      </c>
      <c r="AB126" s="58" t="str">
        <f>E114</f>
        <v>RBC2-A23-109-S</v>
      </c>
      <c r="AC126" s="64" t="s">
        <v>140</v>
      </c>
      <c r="AD126" s="58" t="str">
        <f t="shared" si="51"/>
        <v>HAK</v>
      </c>
      <c r="AE126" s="58">
        <f t="shared" si="52"/>
        <v>0</v>
      </c>
      <c r="AF126" s="65">
        <f t="shared" si="53"/>
        <v>2</v>
      </c>
    </row>
    <row r="127" spans="1:32" s="16" customFormat="1" ht="12.75" customHeight="1">
      <c r="A127" s="24" t="s">
        <v>21</v>
      </c>
      <c r="B127" s="406" t="s">
        <v>97</v>
      </c>
      <c r="C127" s="405"/>
      <c r="D127" s="405"/>
      <c r="E127" s="62">
        <v>26</v>
      </c>
      <c r="F127" s="20">
        <v>433</v>
      </c>
      <c r="G127" s="405">
        <f t="shared" si="47"/>
        <v>26</v>
      </c>
      <c r="H127" s="405">
        <f t="shared" si="48"/>
        <v>433</v>
      </c>
      <c r="I127" s="20"/>
      <c r="J127" s="20"/>
      <c r="K127" s="20"/>
      <c r="L127" s="20"/>
      <c r="M127" s="20"/>
      <c r="N127" s="20"/>
      <c r="O127" s="20"/>
      <c r="P127" s="20"/>
      <c r="Q127" s="20">
        <v>26</v>
      </c>
      <c r="R127" s="20">
        <v>433</v>
      </c>
      <c r="S127" s="63"/>
      <c r="AA127" s="58">
        <f>H115</f>
        <v>0</v>
      </c>
      <c r="AB127" s="58" t="str">
        <f>E114</f>
        <v>RBC2-A23-109-S</v>
      </c>
      <c r="AC127" s="64" t="s">
        <v>140</v>
      </c>
      <c r="AD127" s="58" t="str">
        <f t="shared" si="51"/>
        <v>COSCO T/S</v>
      </c>
      <c r="AE127" s="58">
        <f t="shared" si="52"/>
        <v>0</v>
      </c>
      <c r="AF127" s="65">
        <f t="shared" si="53"/>
        <v>26</v>
      </c>
    </row>
    <row r="128" spans="1:32" s="16" customFormat="1" ht="12.75" customHeight="1">
      <c r="A128" s="24" t="s">
        <v>21</v>
      </c>
      <c r="B128" s="406" t="s">
        <v>34</v>
      </c>
      <c r="C128" s="405">
        <v>60</v>
      </c>
      <c r="D128" s="405">
        <v>1200</v>
      </c>
      <c r="E128" s="62"/>
      <c r="F128" s="20"/>
      <c r="G128" s="405">
        <f>E128-C128</f>
        <v>-60</v>
      </c>
      <c r="H128" s="405">
        <f>F128-D128</f>
        <v>-1200</v>
      </c>
      <c r="I128" s="20"/>
      <c r="J128" s="20"/>
      <c r="K128" s="20"/>
      <c r="L128" s="20"/>
      <c r="M128" s="20">
        <f>I128+K128</f>
        <v>0</v>
      </c>
      <c r="N128" s="20">
        <f>J128+L128</f>
        <v>0</v>
      </c>
      <c r="O128" s="26"/>
      <c r="P128" s="26"/>
      <c r="Q128" s="26"/>
      <c r="R128" s="26"/>
      <c r="S128" s="63"/>
      <c r="AA128" s="58">
        <f>H114</f>
        <v>16</v>
      </c>
      <c r="AB128" s="58" t="str">
        <f>E114</f>
        <v>RBC2-A23-109-S</v>
      </c>
      <c r="AC128" s="64" t="s">
        <v>140</v>
      </c>
      <c r="AD128" s="58" t="str">
        <f t="shared" si="51"/>
        <v>COSCO T/S</v>
      </c>
      <c r="AE128" s="58">
        <f t="shared" si="52"/>
        <v>60</v>
      </c>
      <c r="AF128" s="65">
        <f t="shared" si="53"/>
        <v>0</v>
      </c>
    </row>
    <row r="129" spans="1:32" s="16" customFormat="1" ht="12.75" customHeight="1">
      <c r="A129" s="24" t="s">
        <v>22</v>
      </c>
      <c r="B129" s="28"/>
      <c r="C129" s="29">
        <v>620</v>
      </c>
      <c r="D129" s="29">
        <v>8680</v>
      </c>
      <c r="E129" s="68">
        <f>SUM(E118:E128)</f>
        <v>626.75</v>
      </c>
      <c r="F129" s="30">
        <f>SUM(F118:F128)</f>
        <v>6694</v>
      </c>
      <c r="G129" s="29">
        <f>E129-C129</f>
        <v>6.75</v>
      </c>
      <c r="H129" s="29">
        <f>F129-D129</f>
        <v>-1986</v>
      </c>
      <c r="I129" s="31">
        <f t="shared" ref="I129:R129" si="54">SUM(I118:I128)</f>
        <v>0</v>
      </c>
      <c r="J129" s="31">
        <f t="shared" si="54"/>
        <v>0</v>
      </c>
      <c r="K129" s="31">
        <f t="shared" si="54"/>
        <v>0</v>
      </c>
      <c r="L129" s="31">
        <f t="shared" si="54"/>
        <v>0</v>
      </c>
      <c r="M129" s="31">
        <f t="shared" si="54"/>
        <v>0</v>
      </c>
      <c r="N129" s="31">
        <f t="shared" si="54"/>
        <v>0</v>
      </c>
      <c r="O129" s="20">
        <f t="shared" si="54"/>
        <v>0</v>
      </c>
      <c r="P129" s="31">
        <f t="shared" si="54"/>
        <v>0</v>
      </c>
      <c r="Q129" s="31">
        <f t="shared" si="54"/>
        <v>221</v>
      </c>
      <c r="R129" s="31">
        <f t="shared" si="54"/>
        <v>2921</v>
      </c>
      <c r="S129" s="63"/>
      <c r="AA129" s="58"/>
      <c r="AB129" s="58"/>
      <c r="AC129" s="64"/>
      <c r="AD129" s="58"/>
      <c r="AE129" s="58"/>
      <c r="AF129" s="58"/>
    </row>
    <row r="130" spans="1:32" s="16" customFormat="1" ht="12.75" customHeight="1">
      <c r="A130" s="69">
        <f>D129/C129</f>
        <v>14</v>
      </c>
      <c r="C130" s="70"/>
      <c r="E130" s="258">
        <f>E129/C129</f>
        <v>1.0108870967741936</v>
      </c>
      <c r="F130" s="258">
        <f>F129/D129</f>
        <v>0.77119815668202762</v>
      </c>
      <c r="I130" s="71" t="s">
        <v>89</v>
      </c>
      <c r="J130" s="72">
        <f>E129/C129</f>
        <v>1.0108870967741936</v>
      </c>
      <c r="K130" s="71"/>
      <c r="L130" s="71">
        <f>C129*0.9</f>
        <v>558</v>
      </c>
      <c r="M130" s="71"/>
      <c r="N130" s="71"/>
      <c r="O130" s="88" t="s">
        <v>148</v>
      </c>
      <c r="P130" s="71"/>
      <c r="Q130" s="73" t="e">
        <f>#REF!+P118+P120+#REF!+#REF!+#REF!+J118+#REF!+L118+J120+R120</f>
        <v>#REF!</v>
      </c>
      <c r="R130" s="16">
        <v>5320</v>
      </c>
      <c r="AA130" s="58"/>
      <c r="AB130" s="58"/>
      <c r="AC130" s="64"/>
      <c r="AD130" s="58"/>
      <c r="AE130" s="58"/>
      <c r="AF130" s="58"/>
    </row>
    <row r="133" spans="1:32" s="12" customFormat="1" ht="12.75" customHeight="1">
      <c r="A133" s="82" t="s">
        <v>140</v>
      </c>
      <c r="B133" s="83" t="s">
        <v>776</v>
      </c>
      <c r="C133" s="84"/>
      <c r="D133" s="85"/>
      <c r="E133" s="83"/>
      <c r="F133" s="85"/>
      <c r="G133" s="82" t="s">
        <v>0</v>
      </c>
      <c r="H133" s="86">
        <v>17</v>
      </c>
      <c r="I133" s="85"/>
      <c r="J133" s="85" t="s">
        <v>74</v>
      </c>
      <c r="K133" s="85"/>
      <c r="L133" s="85"/>
      <c r="M133" s="87"/>
      <c r="N133" s="87"/>
      <c r="O133" s="87"/>
      <c r="P133" s="87"/>
      <c r="Q133" s="87"/>
      <c r="R133" s="87"/>
      <c r="S133" s="87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32" s="16" customFormat="1" ht="12.75" customHeight="1">
      <c r="A134" s="659" t="s">
        <v>6</v>
      </c>
      <c r="B134" s="655" t="s">
        <v>7</v>
      </c>
      <c r="C134" s="651" t="s">
        <v>1</v>
      </c>
      <c r="D134" s="652"/>
      <c r="E134" s="651" t="s">
        <v>2</v>
      </c>
      <c r="F134" s="652"/>
      <c r="G134" s="646" t="s">
        <v>3</v>
      </c>
      <c r="H134" s="646"/>
      <c r="I134" s="648" t="s">
        <v>4</v>
      </c>
      <c r="J134" s="649"/>
      <c r="K134" s="649"/>
      <c r="L134" s="649"/>
      <c r="M134" s="649"/>
      <c r="N134" s="650"/>
      <c r="O134" s="651" t="s">
        <v>171</v>
      </c>
      <c r="P134" s="652"/>
      <c r="Q134" s="646" t="s">
        <v>170</v>
      </c>
      <c r="R134" s="646"/>
      <c r="S134" s="655" t="s">
        <v>5</v>
      </c>
      <c r="T134" s="658"/>
      <c r="U134" s="505"/>
      <c r="V134" s="505"/>
      <c r="W134" s="505"/>
      <c r="X134" s="505"/>
      <c r="Y134" s="505"/>
      <c r="Z134" s="505"/>
      <c r="AA134" s="58"/>
      <c r="AB134" s="58"/>
      <c r="AC134" s="58"/>
      <c r="AD134" s="58"/>
      <c r="AE134" s="58"/>
      <c r="AF134" s="58"/>
    </row>
    <row r="135" spans="1:32" s="16" customFormat="1" ht="12.75" customHeight="1">
      <c r="A135" s="660"/>
      <c r="B135" s="656"/>
      <c r="C135" s="653"/>
      <c r="D135" s="654"/>
      <c r="E135" s="653"/>
      <c r="F135" s="654"/>
      <c r="G135" s="646"/>
      <c r="H135" s="646"/>
      <c r="I135" s="506" t="s">
        <v>8</v>
      </c>
      <c r="J135" s="507" t="s">
        <v>9</v>
      </c>
      <c r="K135" s="506" t="s">
        <v>10</v>
      </c>
      <c r="L135" s="507" t="s">
        <v>11</v>
      </c>
      <c r="M135" s="648" t="s">
        <v>12</v>
      </c>
      <c r="N135" s="650"/>
      <c r="O135" s="653"/>
      <c r="P135" s="654"/>
      <c r="Q135" s="646"/>
      <c r="R135" s="646"/>
      <c r="S135" s="656"/>
      <c r="T135" s="658"/>
      <c r="U135" s="505"/>
      <c r="V135" s="505"/>
      <c r="W135" s="505"/>
      <c r="X135" s="505"/>
      <c r="Y135" s="505"/>
      <c r="Z135" s="505"/>
      <c r="AA135" s="58"/>
      <c r="AB135" s="58"/>
      <c r="AC135" s="58"/>
      <c r="AD135" s="58"/>
      <c r="AE135" s="58"/>
      <c r="AF135" s="58"/>
    </row>
    <row r="136" spans="1:32" s="16" customFormat="1" ht="12.75" customHeight="1">
      <c r="A136" s="661"/>
      <c r="B136" s="657"/>
      <c r="C136" s="493" t="s">
        <v>13</v>
      </c>
      <c r="D136" s="493" t="s">
        <v>14</v>
      </c>
      <c r="E136" s="507" t="s">
        <v>13</v>
      </c>
      <c r="F136" s="493" t="s">
        <v>14</v>
      </c>
      <c r="G136" s="493" t="s">
        <v>13</v>
      </c>
      <c r="H136" s="493" t="s">
        <v>14</v>
      </c>
      <c r="I136" s="507" t="s">
        <v>13</v>
      </c>
      <c r="J136" s="493" t="s">
        <v>14</v>
      </c>
      <c r="K136" s="507" t="s">
        <v>13</v>
      </c>
      <c r="L136" s="493" t="s">
        <v>14</v>
      </c>
      <c r="M136" s="493"/>
      <c r="N136" s="493"/>
      <c r="O136" s="507" t="s">
        <v>13</v>
      </c>
      <c r="P136" s="493" t="s">
        <v>14</v>
      </c>
      <c r="Q136" s="493" t="s">
        <v>13</v>
      </c>
      <c r="R136" s="493" t="s">
        <v>14</v>
      </c>
      <c r="S136" s="657"/>
      <c r="T136" s="505"/>
      <c r="U136" s="505"/>
      <c r="V136" s="505"/>
      <c r="W136" s="505"/>
      <c r="X136" s="505"/>
      <c r="Y136" s="505"/>
      <c r="Z136" s="505"/>
      <c r="AA136" s="58" t="s">
        <v>15</v>
      </c>
      <c r="AB136" s="58" t="s">
        <v>16</v>
      </c>
      <c r="AC136" s="58" t="s">
        <v>17</v>
      </c>
      <c r="AD136" s="58" t="s">
        <v>18</v>
      </c>
      <c r="AE136" s="58" t="s">
        <v>19</v>
      </c>
      <c r="AF136" s="58" t="s">
        <v>20</v>
      </c>
    </row>
    <row r="137" spans="1:32" s="16" customFormat="1" ht="12.75" customHeight="1">
      <c r="A137" s="24" t="s">
        <v>144</v>
      </c>
      <c r="B137" s="494">
        <f>B118+7</f>
        <v>43207</v>
      </c>
      <c r="C137" s="493">
        <v>140</v>
      </c>
      <c r="D137" s="493">
        <v>1900</v>
      </c>
      <c r="E137" s="511"/>
      <c r="F137" s="512"/>
      <c r="G137" s="493">
        <f t="shared" ref="G137:G146" si="55">E137-C137</f>
        <v>-140</v>
      </c>
      <c r="H137" s="493">
        <f t="shared" ref="H137:H146" si="56">F137-D137</f>
        <v>-1900</v>
      </c>
      <c r="I137" s="25"/>
      <c r="J137" s="25"/>
      <c r="K137" s="26"/>
      <c r="L137" s="26"/>
      <c r="M137" s="20">
        <f t="shared" ref="M137:M145" si="57">I137+K137</f>
        <v>0</v>
      </c>
      <c r="N137" s="20">
        <f t="shared" ref="N137:N145" si="58">J137+L137</f>
        <v>0</v>
      </c>
      <c r="O137" s="25"/>
      <c r="P137" s="25"/>
      <c r="Q137" s="26"/>
      <c r="R137" s="26"/>
      <c r="S137" s="63"/>
      <c r="AA137" s="58">
        <f>H133</f>
        <v>17</v>
      </c>
      <c r="AB137" s="58">
        <f>E133</f>
        <v>0</v>
      </c>
      <c r="AC137" s="64" t="s">
        <v>140</v>
      </c>
      <c r="AD137" s="58" t="str">
        <f t="shared" ref="AD137:AD147" si="59">A137</f>
        <v>NGB</v>
      </c>
      <c r="AE137" s="58">
        <f t="shared" ref="AE137:AE147" si="60">C137</f>
        <v>140</v>
      </c>
      <c r="AF137" s="65">
        <f t="shared" ref="AF137:AF147" si="61">E137</f>
        <v>0</v>
      </c>
    </row>
    <row r="138" spans="1:32" s="16" customFormat="1" ht="12.75" customHeight="1">
      <c r="A138" s="24" t="s">
        <v>29</v>
      </c>
      <c r="B138" s="494">
        <f>B119+7</f>
        <v>43209</v>
      </c>
      <c r="C138" s="493">
        <v>210</v>
      </c>
      <c r="D138" s="493">
        <v>2900</v>
      </c>
      <c r="E138" s="354"/>
      <c r="F138" s="26"/>
      <c r="G138" s="493">
        <f t="shared" si="55"/>
        <v>-210</v>
      </c>
      <c r="H138" s="493">
        <f t="shared" si="56"/>
        <v>-2900</v>
      </c>
      <c r="I138" s="26"/>
      <c r="J138" s="26"/>
      <c r="K138" s="26"/>
      <c r="L138" s="26"/>
      <c r="M138" s="20">
        <f t="shared" si="57"/>
        <v>0</v>
      </c>
      <c r="N138" s="20">
        <f t="shared" si="58"/>
        <v>0</v>
      </c>
      <c r="O138" s="26"/>
      <c r="P138" s="26"/>
      <c r="Q138" s="26"/>
      <c r="R138" s="26"/>
      <c r="S138" s="63"/>
      <c r="AA138" s="58">
        <f>H133</f>
        <v>17</v>
      </c>
      <c r="AB138" s="58">
        <f>E133</f>
        <v>0</v>
      </c>
      <c r="AC138" s="64" t="s">
        <v>140</v>
      </c>
      <c r="AD138" s="58" t="str">
        <f t="shared" si="59"/>
        <v>SHA</v>
      </c>
      <c r="AE138" s="58">
        <f t="shared" si="60"/>
        <v>210</v>
      </c>
      <c r="AF138" s="65">
        <f t="shared" si="61"/>
        <v>0</v>
      </c>
    </row>
    <row r="139" spans="1:32" s="16" customFormat="1" ht="12.75" customHeight="1">
      <c r="A139" s="24" t="s">
        <v>365</v>
      </c>
      <c r="B139" s="494">
        <f>B120+7</f>
        <v>43213</v>
      </c>
      <c r="C139" s="493">
        <v>160</v>
      </c>
      <c r="D139" s="493">
        <v>1760</v>
      </c>
      <c r="E139" s="354"/>
      <c r="F139" s="26"/>
      <c r="G139" s="493">
        <f t="shared" si="55"/>
        <v>-160</v>
      </c>
      <c r="H139" s="493">
        <f t="shared" si="56"/>
        <v>-1760</v>
      </c>
      <c r="I139" s="25"/>
      <c r="J139" s="25"/>
      <c r="K139" s="20"/>
      <c r="L139" s="20"/>
      <c r="M139" s="20">
        <f t="shared" si="57"/>
        <v>0</v>
      </c>
      <c r="N139" s="20">
        <f t="shared" si="58"/>
        <v>0</v>
      </c>
      <c r="O139" s="25"/>
      <c r="P139" s="25"/>
      <c r="Q139" s="20"/>
      <c r="R139" s="20"/>
      <c r="S139" s="63"/>
      <c r="AA139" s="58">
        <f>H133</f>
        <v>17</v>
      </c>
      <c r="AB139" s="58">
        <f>E133</f>
        <v>0</v>
      </c>
      <c r="AC139" s="64" t="s">
        <v>140</v>
      </c>
      <c r="AD139" s="58" t="str">
        <f t="shared" si="59"/>
        <v>HUA</v>
      </c>
      <c r="AE139" s="58">
        <f t="shared" si="60"/>
        <v>160</v>
      </c>
      <c r="AF139" s="65">
        <f t="shared" si="61"/>
        <v>0</v>
      </c>
    </row>
    <row r="140" spans="1:32" s="16" customFormat="1" ht="12.75" customHeight="1">
      <c r="A140" s="24" t="s">
        <v>31</v>
      </c>
      <c r="B140" s="494" t="s">
        <v>97</v>
      </c>
      <c r="C140" s="493">
        <v>10</v>
      </c>
      <c r="D140" s="493">
        <v>160</v>
      </c>
      <c r="E140" s="62"/>
      <c r="F140" s="20"/>
      <c r="G140" s="493">
        <f t="shared" si="55"/>
        <v>-10</v>
      </c>
      <c r="H140" s="493">
        <f t="shared" si="56"/>
        <v>-160</v>
      </c>
      <c r="I140" s="20"/>
      <c r="J140" s="20"/>
      <c r="K140" s="20"/>
      <c r="L140" s="20"/>
      <c r="M140" s="20">
        <f t="shared" si="57"/>
        <v>0</v>
      </c>
      <c r="N140" s="20">
        <f t="shared" si="58"/>
        <v>0</v>
      </c>
      <c r="O140" s="26"/>
      <c r="P140" s="26"/>
      <c r="Q140" s="20"/>
      <c r="R140" s="20"/>
      <c r="S140" s="63"/>
      <c r="AA140" s="58">
        <f>H133</f>
        <v>17</v>
      </c>
      <c r="AB140" s="58">
        <f>E133</f>
        <v>0</v>
      </c>
      <c r="AC140" s="64" t="s">
        <v>140</v>
      </c>
      <c r="AD140" s="58" t="str">
        <f t="shared" si="59"/>
        <v>DLC</v>
      </c>
      <c r="AE140" s="58">
        <f t="shared" si="60"/>
        <v>10</v>
      </c>
      <c r="AF140" s="65">
        <f t="shared" si="61"/>
        <v>0</v>
      </c>
    </row>
    <row r="141" spans="1:32" s="16" customFormat="1" ht="12.75" customHeight="1">
      <c r="A141" s="24" t="s">
        <v>32</v>
      </c>
      <c r="B141" s="494" t="s">
        <v>97</v>
      </c>
      <c r="C141" s="493"/>
      <c r="D141" s="493"/>
      <c r="E141" s="62"/>
      <c r="F141" s="20"/>
      <c r="G141" s="493">
        <f t="shared" si="55"/>
        <v>0</v>
      </c>
      <c r="H141" s="493">
        <f t="shared" si="56"/>
        <v>0</v>
      </c>
      <c r="I141" s="20"/>
      <c r="J141" s="20"/>
      <c r="K141" s="20"/>
      <c r="L141" s="20"/>
      <c r="M141" s="20">
        <f t="shared" si="57"/>
        <v>0</v>
      </c>
      <c r="N141" s="20">
        <f t="shared" si="58"/>
        <v>0</v>
      </c>
      <c r="O141" s="20"/>
      <c r="P141" s="20"/>
      <c r="Q141" s="20"/>
      <c r="R141" s="20"/>
      <c r="S141" s="63"/>
      <c r="AA141" s="58">
        <f>H133</f>
        <v>17</v>
      </c>
      <c r="AB141" s="58">
        <f>E133</f>
        <v>0</v>
      </c>
      <c r="AC141" s="64" t="s">
        <v>140</v>
      </c>
      <c r="AD141" s="58" t="str">
        <f t="shared" si="59"/>
        <v>TSN</v>
      </c>
      <c r="AE141" s="58">
        <f t="shared" si="60"/>
        <v>0</v>
      </c>
      <c r="AF141" s="65">
        <f t="shared" si="61"/>
        <v>0</v>
      </c>
    </row>
    <row r="142" spans="1:32" s="16" customFormat="1" ht="12.75" customHeight="1">
      <c r="A142" s="24" t="s">
        <v>27</v>
      </c>
      <c r="B142" s="494" t="s">
        <v>97</v>
      </c>
      <c r="C142" s="493"/>
      <c r="D142" s="493"/>
      <c r="E142" s="62"/>
      <c r="F142" s="20"/>
      <c r="G142" s="493">
        <f t="shared" si="55"/>
        <v>0</v>
      </c>
      <c r="H142" s="493">
        <f t="shared" si="56"/>
        <v>0</v>
      </c>
      <c r="I142" s="20"/>
      <c r="J142" s="20"/>
      <c r="K142" s="20"/>
      <c r="L142" s="20"/>
      <c r="M142" s="20">
        <f t="shared" si="57"/>
        <v>0</v>
      </c>
      <c r="N142" s="20">
        <f t="shared" si="58"/>
        <v>0</v>
      </c>
      <c r="O142" s="20"/>
      <c r="P142" s="20"/>
      <c r="Q142" s="20"/>
      <c r="R142" s="20"/>
      <c r="S142" s="63"/>
      <c r="AA142" s="58">
        <f>H133</f>
        <v>17</v>
      </c>
      <c r="AB142" s="58">
        <f>E133</f>
        <v>0</v>
      </c>
      <c r="AC142" s="64" t="s">
        <v>140</v>
      </c>
      <c r="AD142" s="58" t="str">
        <f t="shared" si="59"/>
        <v>TAO</v>
      </c>
      <c r="AE142" s="58">
        <f t="shared" si="60"/>
        <v>0</v>
      </c>
      <c r="AF142" s="65">
        <f t="shared" si="61"/>
        <v>0</v>
      </c>
    </row>
    <row r="143" spans="1:32" s="16" customFormat="1" ht="12.75" customHeight="1">
      <c r="A143" s="24" t="s">
        <v>33</v>
      </c>
      <c r="B143" s="494" t="s">
        <v>34</v>
      </c>
      <c r="C143" s="493">
        <v>30</v>
      </c>
      <c r="D143" s="493">
        <v>600</v>
      </c>
      <c r="E143" s="354"/>
      <c r="F143" s="26"/>
      <c r="G143" s="493">
        <f t="shared" si="55"/>
        <v>-30</v>
      </c>
      <c r="H143" s="493">
        <f t="shared" si="56"/>
        <v>-600</v>
      </c>
      <c r="I143" s="20"/>
      <c r="J143" s="20"/>
      <c r="K143" s="20"/>
      <c r="L143" s="20"/>
      <c r="M143" s="20">
        <f t="shared" si="57"/>
        <v>0</v>
      </c>
      <c r="N143" s="20">
        <f t="shared" si="58"/>
        <v>0</v>
      </c>
      <c r="O143" s="20"/>
      <c r="P143" s="20"/>
      <c r="Q143" s="20"/>
      <c r="R143" s="20"/>
      <c r="S143" s="63"/>
      <c r="AA143" s="58">
        <f>H133</f>
        <v>17</v>
      </c>
      <c r="AB143" s="58">
        <f>E133</f>
        <v>0</v>
      </c>
      <c r="AC143" s="64" t="s">
        <v>140</v>
      </c>
      <c r="AD143" s="58" t="str">
        <f t="shared" si="59"/>
        <v>WUH</v>
      </c>
      <c r="AE143" s="58">
        <f t="shared" si="60"/>
        <v>30</v>
      </c>
      <c r="AF143" s="65">
        <f t="shared" si="61"/>
        <v>0</v>
      </c>
    </row>
    <row r="144" spans="1:32" s="16" customFormat="1" ht="12.75" customHeight="1">
      <c r="A144" s="24" t="s">
        <v>101</v>
      </c>
      <c r="B144" s="494" t="s">
        <v>145</v>
      </c>
      <c r="C144" s="493">
        <v>10</v>
      </c>
      <c r="D144" s="493">
        <v>160</v>
      </c>
      <c r="E144" s="62"/>
      <c r="F144" s="20"/>
      <c r="G144" s="493">
        <f t="shared" si="55"/>
        <v>-10</v>
      </c>
      <c r="H144" s="493">
        <f t="shared" si="56"/>
        <v>-160</v>
      </c>
      <c r="I144" s="20"/>
      <c r="J144" s="20"/>
      <c r="K144" s="20"/>
      <c r="L144" s="20"/>
      <c r="M144" s="20">
        <f t="shared" si="57"/>
        <v>0</v>
      </c>
      <c r="N144" s="20">
        <f t="shared" si="58"/>
        <v>0</v>
      </c>
      <c r="O144" s="67"/>
      <c r="P144" s="67"/>
      <c r="Q144" s="20"/>
      <c r="R144" s="20"/>
      <c r="S144" s="63"/>
      <c r="AA144" s="58">
        <f>H133</f>
        <v>17</v>
      </c>
      <c r="AB144" s="58">
        <f>E133</f>
        <v>0</v>
      </c>
      <c r="AC144" s="64" t="s">
        <v>140</v>
      </c>
      <c r="AD144" s="58" t="str">
        <f t="shared" si="59"/>
        <v>XMN</v>
      </c>
      <c r="AE144" s="58">
        <f t="shared" si="60"/>
        <v>10</v>
      </c>
      <c r="AF144" s="65">
        <f t="shared" si="61"/>
        <v>0</v>
      </c>
    </row>
    <row r="145" spans="1:32" s="16" customFormat="1" ht="12.75" customHeight="1">
      <c r="A145" s="24" t="s">
        <v>99</v>
      </c>
      <c r="B145" s="494"/>
      <c r="C145" s="493"/>
      <c r="D145" s="493"/>
      <c r="E145" s="62"/>
      <c r="F145" s="20"/>
      <c r="G145" s="493">
        <f t="shared" si="55"/>
        <v>0</v>
      </c>
      <c r="H145" s="493">
        <f t="shared" si="56"/>
        <v>0</v>
      </c>
      <c r="I145" s="20"/>
      <c r="J145" s="20"/>
      <c r="K145" s="20"/>
      <c r="L145" s="20"/>
      <c r="M145" s="20">
        <f t="shared" si="57"/>
        <v>0</v>
      </c>
      <c r="N145" s="20">
        <f t="shared" si="58"/>
        <v>0</v>
      </c>
      <c r="O145" s="20"/>
      <c r="P145" s="20"/>
      <c r="Q145" s="20"/>
      <c r="R145" s="20"/>
      <c r="S145" s="63"/>
      <c r="AA145" s="58">
        <f>H133</f>
        <v>17</v>
      </c>
      <c r="AB145" s="58">
        <f>E133</f>
        <v>0</v>
      </c>
      <c r="AC145" s="64" t="s">
        <v>140</v>
      </c>
      <c r="AD145" s="58" t="str">
        <f t="shared" si="59"/>
        <v>HAK</v>
      </c>
      <c r="AE145" s="58">
        <f t="shared" si="60"/>
        <v>0</v>
      </c>
      <c r="AF145" s="65">
        <f t="shared" si="61"/>
        <v>0</v>
      </c>
    </row>
    <row r="146" spans="1:32" s="16" customFormat="1" ht="12.75" customHeight="1">
      <c r="A146" s="24" t="s">
        <v>21</v>
      </c>
      <c r="B146" s="494" t="s">
        <v>97</v>
      </c>
      <c r="C146" s="493"/>
      <c r="D146" s="493"/>
      <c r="E146" s="62"/>
      <c r="F146" s="20"/>
      <c r="G146" s="493">
        <f t="shared" si="55"/>
        <v>0</v>
      </c>
      <c r="H146" s="493">
        <f t="shared" si="56"/>
        <v>0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63"/>
      <c r="AA146" s="58">
        <f>H134</f>
        <v>0</v>
      </c>
      <c r="AB146" s="58">
        <f>E133</f>
        <v>0</v>
      </c>
      <c r="AC146" s="64" t="s">
        <v>140</v>
      </c>
      <c r="AD146" s="58" t="str">
        <f t="shared" si="59"/>
        <v>COSCO T/S</v>
      </c>
      <c r="AE146" s="58">
        <f t="shared" si="60"/>
        <v>0</v>
      </c>
      <c r="AF146" s="65">
        <f t="shared" si="61"/>
        <v>0</v>
      </c>
    </row>
    <row r="147" spans="1:32" s="16" customFormat="1" ht="12.75" customHeight="1">
      <c r="A147" s="24" t="s">
        <v>21</v>
      </c>
      <c r="B147" s="494" t="s">
        <v>34</v>
      </c>
      <c r="C147" s="493">
        <v>60</v>
      </c>
      <c r="D147" s="493">
        <v>1200</v>
      </c>
      <c r="E147" s="62"/>
      <c r="F147" s="20"/>
      <c r="G147" s="493">
        <f>E147-C147</f>
        <v>-60</v>
      </c>
      <c r="H147" s="493">
        <f>F147-D147</f>
        <v>-1200</v>
      </c>
      <c r="I147" s="20"/>
      <c r="J147" s="20"/>
      <c r="K147" s="20"/>
      <c r="L147" s="20"/>
      <c r="M147" s="20">
        <f>I147+K147</f>
        <v>0</v>
      </c>
      <c r="N147" s="20">
        <f>J147+L147</f>
        <v>0</v>
      </c>
      <c r="O147" s="26"/>
      <c r="P147" s="26"/>
      <c r="Q147" s="26"/>
      <c r="R147" s="26"/>
      <c r="S147" s="63"/>
      <c r="AA147" s="58">
        <f>H133</f>
        <v>17</v>
      </c>
      <c r="AB147" s="58">
        <f>E133</f>
        <v>0</v>
      </c>
      <c r="AC147" s="64" t="s">
        <v>140</v>
      </c>
      <c r="AD147" s="58" t="str">
        <f t="shared" si="59"/>
        <v>COSCO T/S</v>
      </c>
      <c r="AE147" s="58">
        <f t="shared" si="60"/>
        <v>60</v>
      </c>
      <c r="AF147" s="65">
        <f t="shared" si="61"/>
        <v>0</v>
      </c>
    </row>
    <row r="148" spans="1:32" s="16" customFormat="1" ht="12.75" customHeight="1">
      <c r="A148" s="24" t="s">
        <v>22</v>
      </c>
      <c r="B148" s="28"/>
      <c r="C148" s="29">
        <v>620</v>
      </c>
      <c r="D148" s="29">
        <v>8680</v>
      </c>
      <c r="E148" s="68">
        <f>SUM(E137:E147)</f>
        <v>0</v>
      </c>
      <c r="F148" s="30">
        <f>SUM(F137:F147)</f>
        <v>0</v>
      </c>
      <c r="G148" s="29">
        <f>E148-C148</f>
        <v>-620</v>
      </c>
      <c r="H148" s="29">
        <f>F148-D148</f>
        <v>-8680</v>
      </c>
      <c r="I148" s="31">
        <f t="shared" ref="I148:R148" si="62">SUM(I137:I147)</f>
        <v>0</v>
      </c>
      <c r="J148" s="31">
        <f t="shared" si="62"/>
        <v>0</v>
      </c>
      <c r="K148" s="31">
        <f t="shared" si="62"/>
        <v>0</v>
      </c>
      <c r="L148" s="31">
        <f t="shared" si="62"/>
        <v>0</v>
      </c>
      <c r="M148" s="31">
        <f t="shared" si="62"/>
        <v>0</v>
      </c>
      <c r="N148" s="31">
        <f t="shared" si="62"/>
        <v>0</v>
      </c>
      <c r="O148" s="20">
        <f t="shared" si="62"/>
        <v>0</v>
      </c>
      <c r="P148" s="31">
        <f t="shared" si="62"/>
        <v>0</v>
      </c>
      <c r="Q148" s="31">
        <f t="shared" si="62"/>
        <v>0</v>
      </c>
      <c r="R148" s="31">
        <f t="shared" si="62"/>
        <v>0</v>
      </c>
      <c r="S148" s="63"/>
      <c r="AA148" s="58"/>
      <c r="AB148" s="58"/>
      <c r="AC148" s="64"/>
      <c r="AD148" s="58"/>
      <c r="AE148" s="58"/>
      <c r="AF148" s="58"/>
    </row>
    <row r="149" spans="1:32" s="16" customFormat="1" ht="12.75" customHeight="1">
      <c r="A149" s="69">
        <f>D148/C148</f>
        <v>14</v>
      </c>
      <c r="C149" s="70"/>
      <c r="E149" s="258">
        <f>E148/C148</f>
        <v>0</v>
      </c>
      <c r="F149" s="258">
        <f>F148/D148</f>
        <v>0</v>
      </c>
      <c r="I149" s="71" t="s">
        <v>89</v>
      </c>
      <c r="J149" s="72">
        <f>E148/C148</f>
        <v>0</v>
      </c>
      <c r="K149" s="71"/>
      <c r="L149" s="71">
        <f>C148*0.9</f>
        <v>558</v>
      </c>
      <c r="M149" s="71"/>
      <c r="N149" s="71"/>
      <c r="O149" s="88" t="s">
        <v>148</v>
      </c>
      <c r="P149" s="71"/>
      <c r="Q149" s="73" t="e">
        <f>#REF!+P137+P139+#REF!+#REF!+#REF!+J137+#REF!+L137+J139+R139</f>
        <v>#REF!</v>
      </c>
      <c r="R149" s="16">
        <v>5320</v>
      </c>
      <c r="AA149" s="58"/>
      <c r="AB149" s="58"/>
      <c r="AC149" s="64"/>
      <c r="AD149" s="58"/>
      <c r="AE149" s="58"/>
      <c r="AF149" s="58"/>
    </row>
    <row r="152" spans="1:32" s="12" customFormat="1" ht="12.75" customHeight="1">
      <c r="A152" s="82" t="s">
        <v>140</v>
      </c>
      <c r="B152" s="83" t="s">
        <v>798</v>
      </c>
      <c r="C152" s="84"/>
      <c r="D152" s="85"/>
      <c r="E152" s="83" t="s">
        <v>955</v>
      </c>
      <c r="F152" s="85"/>
      <c r="G152" s="82" t="s">
        <v>0</v>
      </c>
      <c r="H152" s="86">
        <v>18</v>
      </c>
      <c r="I152" s="85"/>
      <c r="J152" s="85" t="s">
        <v>74</v>
      </c>
      <c r="K152" s="85"/>
      <c r="L152" s="85"/>
      <c r="M152" s="87"/>
      <c r="N152" s="87"/>
      <c r="O152" s="87"/>
      <c r="P152" s="87"/>
      <c r="Q152" s="87"/>
      <c r="R152" s="87"/>
      <c r="S152" s="87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32" s="16" customFormat="1" ht="12.75" customHeight="1">
      <c r="A153" s="659" t="s">
        <v>6</v>
      </c>
      <c r="B153" s="655" t="s">
        <v>7</v>
      </c>
      <c r="C153" s="651" t="s">
        <v>1</v>
      </c>
      <c r="D153" s="652"/>
      <c r="E153" s="651" t="s">
        <v>2</v>
      </c>
      <c r="F153" s="652"/>
      <c r="G153" s="646" t="s">
        <v>3</v>
      </c>
      <c r="H153" s="646"/>
      <c r="I153" s="648" t="s">
        <v>4</v>
      </c>
      <c r="J153" s="649"/>
      <c r="K153" s="649"/>
      <c r="L153" s="649"/>
      <c r="M153" s="649"/>
      <c r="N153" s="650"/>
      <c r="O153" s="651" t="s">
        <v>171</v>
      </c>
      <c r="P153" s="652"/>
      <c r="Q153" s="646" t="s">
        <v>170</v>
      </c>
      <c r="R153" s="646"/>
      <c r="S153" s="655" t="s">
        <v>5</v>
      </c>
      <c r="T153" s="658"/>
      <c r="U153" s="538"/>
      <c r="V153" s="538"/>
      <c r="W153" s="538"/>
      <c r="X153" s="538"/>
      <c r="Y153" s="538"/>
      <c r="Z153" s="538"/>
      <c r="AA153" s="58"/>
      <c r="AB153" s="58"/>
      <c r="AC153" s="58"/>
      <c r="AD153" s="58"/>
      <c r="AE153" s="58"/>
      <c r="AF153" s="58"/>
    </row>
    <row r="154" spans="1:32" s="16" customFormat="1" ht="12.75" customHeight="1">
      <c r="A154" s="660"/>
      <c r="B154" s="656"/>
      <c r="C154" s="653"/>
      <c r="D154" s="654"/>
      <c r="E154" s="653"/>
      <c r="F154" s="654"/>
      <c r="G154" s="646"/>
      <c r="H154" s="646"/>
      <c r="I154" s="539" t="s">
        <v>8</v>
      </c>
      <c r="J154" s="540" t="s">
        <v>9</v>
      </c>
      <c r="K154" s="539" t="s">
        <v>10</v>
      </c>
      <c r="L154" s="540" t="s">
        <v>11</v>
      </c>
      <c r="M154" s="648" t="s">
        <v>12</v>
      </c>
      <c r="N154" s="650"/>
      <c r="O154" s="653"/>
      <c r="P154" s="654"/>
      <c r="Q154" s="646"/>
      <c r="R154" s="646"/>
      <c r="S154" s="656"/>
      <c r="T154" s="658"/>
      <c r="U154" s="538"/>
      <c r="V154" s="538"/>
      <c r="W154" s="538"/>
      <c r="X154" s="538"/>
      <c r="Y154" s="538"/>
      <c r="Z154" s="538"/>
      <c r="AA154" s="58"/>
      <c r="AB154" s="58"/>
      <c r="AC154" s="58"/>
      <c r="AD154" s="58"/>
      <c r="AE154" s="58"/>
      <c r="AF154" s="58"/>
    </row>
    <row r="155" spans="1:32" s="16" customFormat="1" ht="12.75" customHeight="1">
      <c r="A155" s="661"/>
      <c r="B155" s="657"/>
      <c r="C155" s="536" t="s">
        <v>13</v>
      </c>
      <c r="D155" s="536" t="s">
        <v>14</v>
      </c>
      <c r="E155" s="540" t="s">
        <v>13</v>
      </c>
      <c r="F155" s="536" t="s">
        <v>14</v>
      </c>
      <c r="G155" s="536" t="s">
        <v>13</v>
      </c>
      <c r="H155" s="536" t="s">
        <v>14</v>
      </c>
      <c r="I155" s="540" t="s">
        <v>13</v>
      </c>
      <c r="J155" s="536" t="s">
        <v>14</v>
      </c>
      <c r="K155" s="540" t="s">
        <v>13</v>
      </c>
      <c r="L155" s="536" t="s">
        <v>14</v>
      </c>
      <c r="M155" s="536"/>
      <c r="N155" s="536"/>
      <c r="O155" s="540" t="s">
        <v>13</v>
      </c>
      <c r="P155" s="536" t="s">
        <v>14</v>
      </c>
      <c r="Q155" s="536" t="s">
        <v>13</v>
      </c>
      <c r="R155" s="536" t="s">
        <v>14</v>
      </c>
      <c r="S155" s="657"/>
      <c r="T155" s="538"/>
      <c r="U155" s="538"/>
      <c r="V155" s="538"/>
      <c r="W155" s="538"/>
      <c r="X155" s="538"/>
      <c r="Y155" s="538"/>
      <c r="Z155" s="538"/>
      <c r="AA155" s="58" t="s">
        <v>15</v>
      </c>
      <c r="AB155" s="58" t="s">
        <v>16</v>
      </c>
      <c r="AC155" s="58" t="s">
        <v>17</v>
      </c>
      <c r="AD155" s="58" t="s">
        <v>18</v>
      </c>
      <c r="AE155" s="58" t="s">
        <v>19</v>
      </c>
      <c r="AF155" s="58" t="s">
        <v>20</v>
      </c>
    </row>
    <row r="156" spans="1:32" s="16" customFormat="1" ht="12.75" customHeight="1">
      <c r="A156" s="24" t="s">
        <v>144</v>
      </c>
      <c r="B156" s="537">
        <f>B137+7</f>
        <v>43214</v>
      </c>
      <c r="C156" s="536">
        <v>140</v>
      </c>
      <c r="D156" s="536">
        <v>1900</v>
      </c>
      <c r="E156" s="511">
        <v>210</v>
      </c>
      <c r="F156" s="512">
        <v>2300</v>
      </c>
      <c r="G156" s="536">
        <f t="shared" ref="G156:G165" si="63">E156-C156</f>
        <v>70</v>
      </c>
      <c r="H156" s="536">
        <f t="shared" ref="H156:H165" si="64">F156-D156</f>
        <v>400</v>
      </c>
      <c r="I156" s="25"/>
      <c r="J156" s="25"/>
      <c r="K156" s="26"/>
      <c r="L156" s="26"/>
      <c r="M156" s="20">
        <f t="shared" ref="M156:M164" si="65">I156+K156</f>
        <v>0</v>
      </c>
      <c r="N156" s="20">
        <f t="shared" ref="N156:N164" si="66">J156+L156</f>
        <v>0</v>
      </c>
      <c r="O156" s="25"/>
      <c r="P156" s="25"/>
      <c r="Q156" s="26">
        <v>170</v>
      </c>
      <c r="R156" s="26">
        <v>1800</v>
      </c>
      <c r="S156" s="63"/>
      <c r="AA156" s="58">
        <f>H152</f>
        <v>18</v>
      </c>
      <c r="AB156" s="58" t="str">
        <f>E152</f>
        <v>RBC2-AUU-010-S</v>
      </c>
      <c r="AC156" s="64" t="s">
        <v>140</v>
      </c>
      <c r="AD156" s="58" t="str">
        <f t="shared" ref="AD156:AD166" si="67">A156</f>
        <v>NGB</v>
      </c>
      <c r="AE156" s="58">
        <f t="shared" ref="AE156:AE166" si="68">C156</f>
        <v>140</v>
      </c>
      <c r="AF156" s="65">
        <f t="shared" ref="AF156:AF166" si="69">E156</f>
        <v>210</v>
      </c>
    </row>
    <row r="157" spans="1:32" s="16" customFormat="1" ht="12.75" customHeight="1">
      <c r="A157" s="24" t="s">
        <v>29</v>
      </c>
      <c r="B157" s="537">
        <f>B138+7</f>
        <v>43216</v>
      </c>
      <c r="C157" s="536">
        <v>210</v>
      </c>
      <c r="D157" s="536">
        <v>2900</v>
      </c>
      <c r="E157" s="354">
        <v>250</v>
      </c>
      <c r="F157" s="26">
        <v>2850</v>
      </c>
      <c r="G157" s="536">
        <f t="shared" si="63"/>
        <v>40</v>
      </c>
      <c r="H157" s="536">
        <f t="shared" si="64"/>
        <v>-50</v>
      </c>
      <c r="I157" s="26"/>
      <c r="J157" s="26"/>
      <c r="K157" s="26"/>
      <c r="L157" s="26"/>
      <c r="M157" s="20">
        <f t="shared" si="65"/>
        <v>0</v>
      </c>
      <c r="N157" s="20">
        <f t="shared" si="66"/>
        <v>0</v>
      </c>
      <c r="O157" s="26"/>
      <c r="P157" s="26"/>
      <c r="Q157" s="26"/>
      <c r="R157" s="26"/>
      <c r="S157" s="63"/>
      <c r="AA157" s="58">
        <f>H152</f>
        <v>18</v>
      </c>
      <c r="AB157" s="58" t="str">
        <f>E152</f>
        <v>RBC2-AUU-010-S</v>
      </c>
      <c r="AC157" s="64" t="s">
        <v>140</v>
      </c>
      <c r="AD157" s="58" t="str">
        <f t="shared" si="67"/>
        <v>SHA</v>
      </c>
      <c r="AE157" s="58">
        <f t="shared" si="68"/>
        <v>210</v>
      </c>
      <c r="AF157" s="65">
        <f t="shared" si="69"/>
        <v>250</v>
      </c>
    </row>
    <row r="158" spans="1:32" s="16" customFormat="1" ht="12.75" customHeight="1">
      <c r="A158" s="24" t="s">
        <v>365</v>
      </c>
      <c r="B158" s="537">
        <f>B139+7</f>
        <v>43220</v>
      </c>
      <c r="C158" s="536">
        <v>160</v>
      </c>
      <c r="D158" s="536">
        <v>1760</v>
      </c>
      <c r="E158" s="354">
        <v>190</v>
      </c>
      <c r="F158" s="26">
        <v>2000</v>
      </c>
      <c r="G158" s="536">
        <f t="shared" si="63"/>
        <v>30</v>
      </c>
      <c r="H158" s="536">
        <f t="shared" si="64"/>
        <v>240</v>
      </c>
      <c r="I158" s="25"/>
      <c r="J158" s="25"/>
      <c r="K158" s="20"/>
      <c r="L158" s="20"/>
      <c r="M158" s="20">
        <f t="shared" si="65"/>
        <v>0</v>
      </c>
      <c r="N158" s="20">
        <f t="shared" si="66"/>
        <v>0</v>
      </c>
      <c r="O158" s="25"/>
      <c r="P158" s="25"/>
      <c r="Q158" s="20"/>
      <c r="R158" s="20"/>
      <c r="S158" s="63"/>
      <c r="AA158" s="58">
        <f>H152</f>
        <v>18</v>
      </c>
      <c r="AB158" s="58" t="str">
        <f>E152</f>
        <v>RBC2-AUU-010-S</v>
      </c>
      <c r="AC158" s="64" t="s">
        <v>140</v>
      </c>
      <c r="AD158" s="58" t="str">
        <f t="shared" si="67"/>
        <v>HUA</v>
      </c>
      <c r="AE158" s="58">
        <f t="shared" si="68"/>
        <v>160</v>
      </c>
      <c r="AF158" s="65">
        <f t="shared" si="69"/>
        <v>190</v>
      </c>
    </row>
    <row r="159" spans="1:32" s="16" customFormat="1" ht="12.75" customHeight="1">
      <c r="A159" s="24" t="s">
        <v>31</v>
      </c>
      <c r="B159" s="537" t="s">
        <v>97</v>
      </c>
      <c r="C159" s="536">
        <v>10</v>
      </c>
      <c r="D159" s="536">
        <v>160</v>
      </c>
      <c r="E159" s="62"/>
      <c r="F159" s="20"/>
      <c r="G159" s="536">
        <f t="shared" si="63"/>
        <v>-10</v>
      </c>
      <c r="H159" s="536">
        <f t="shared" si="64"/>
        <v>-160</v>
      </c>
      <c r="I159" s="20"/>
      <c r="J159" s="20"/>
      <c r="K159" s="20"/>
      <c r="L159" s="20"/>
      <c r="M159" s="20">
        <f t="shared" si="65"/>
        <v>0</v>
      </c>
      <c r="N159" s="20">
        <f t="shared" si="66"/>
        <v>0</v>
      </c>
      <c r="O159" s="26"/>
      <c r="P159" s="26"/>
      <c r="Q159" s="20"/>
      <c r="R159" s="20"/>
      <c r="S159" s="63"/>
      <c r="AA159" s="58">
        <f>H152</f>
        <v>18</v>
      </c>
      <c r="AB159" s="58" t="str">
        <f>E152</f>
        <v>RBC2-AUU-010-S</v>
      </c>
      <c r="AC159" s="64" t="s">
        <v>140</v>
      </c>
      <c r="AD159" s="58" t="str">
        <f t="shared" si="67"/>
        <v>DLC</v>
      </c>
      <c r="AE159" s="58">
        <f t="shared" si="68"/>
        <v>10</v>
      </c>
      <c r="AF159" s="65">
        <f t="shared" si="69"/>
        <v>0</v>
      </c>
    </row>
    <row r="160" spans="1:32" s="16" customFormat="1" ht="12.75" customHeight="1">
      <c r="A160" s="24" t="s">
        <v>32</v>
      </c>
      <c r="B160" s="537" t="s">
        <v>97</v>
      </c>
      <c r="C160" s="536"/>
      <c r="D160" s="536"/>
      <c r="E160" s="62"/>
      <c r="F160" s="20"/>
      <c r="G160" s="536">
        <f t="shared" si="63"/>
        <v>0</v>
      </c>
      <c r="H160" s="536">
        <f t="shared" si="64"/>
        <v>0</v>
      </c>
      <c r="I160" s="20"/>
      <c r="J160" s="20"/>
      <c r="K160" s="20"/>
      <c r="L160" s="20"/>
      <c r="M160" s="20">
        <f t="shared" si="65"/>
        <v>0</v>
      </c>
      <c r="N160" s="20">
        <f t="shared" si="66"/>
        <v>0</v>
      </c>
      <c r="O160" s="20"/>
      <c r="P160" s="20"/>
      <c r="Q160" s="20"/>
      <c r="R160" s="20"/>
      <c r="S160" s="63"/>
      <c r="AA160" s="58">
        <f>H152</f>
        <v>18</v>
      </c>
      <c r="AB160" s="58" t="str">
        <f>E152</f>
        <v>RBC2-AUU-010-S</v>
      </c>
      <c r="AC160" s="64" t="s">
        <v>140</v>
      </c>
      <c r="AD160" s="58" t="str">
        <f t="shared" si="67"/>
        <v>TSN</v>
      </c>
      <c r="AE160" s="58">
        <f t="shared" si="68"/>
        <v>0</v>
      </c>
      <c r="AF160" s="65">
        <f t="shared" si="69"/>
        <v>0</v>
      </c>
    </row>
    <row r="161" spans="1:32" s="16" customFormat="1" ht="12.75" customHeight="1">
      <c r="A161" s="24" t="s">
        <v>27</v>
      </c>
      <c r="B161" s="537" t="s">
        <v>97</v>
      </c>
      <c r="C161" s="536"/>
      <c r="D161" s="536"/>
      <c r="E161" s="62"/>
      <c r="F161" s="20"/>
      <c r="G161" s="536">
        <f t="shared" si="63"/>
        <v>0</v>
      </c>
      <c r="H161" s="536">
        <f t="shared" si="64"/>
        <v>0</v>
      </c>
      <c r="I161" s="20"/>
      <c r="J161" s="20"/>
      <c r="K161" s="20"/>
      <c r="L161" s="20"/>
      <c r="M161" s="20">
        <f t="shared" si="65"/>
        <v>0</v>
      </c>
      <c r="N161" s="20">
        <f t="shared" si="66"/>
        <v>0</v>
      </c>
      <c r="O161" s="20"/>
      <c r="P161" s="20"/>
      <c r="Q161" s="20"/>
      <c r="R161" s="20"/>
      <c r="S161" s="63"/>
      <c r="AA161" s="58">
        <f>H152</f>
        <v>18</v>
      </c>
      <c r="AB161" s="58" t="str">
        <f>E152</f>
        <v>RBC2-AUU-010-S</v>
      </c>
      <c r="AC161" s="64" t="s">
        <v>140</v>
      </c>
      <c r="AD161" s="58" t="str">
        <f t="shared" si="67"/>
        <v>TAO</v>
      </c>
      <c r="AE161" s="58">
        <f t="shared" si="68"/>
        <v>0</v>
      </c>
      <c r="AF161" s="65">
        <f t="shared" si="69"/>
        <v>0</v>
      </c>
    </row>
    <row r="162" spans="1:32" s="16" customFormat="1" ht="12.75" customHeight="1">
      <c r="A162" s="24" t="s">
        <v>33</v>
      </c>
      <c r="B162" s="537" t="s">
        <v>34</v>
      </c>
      <c r="C162" s="536">
        <v>30</v>
      </c>
      <c r="D162" s="536">
        <v>600</v>
      </c>
      <c r="E162" s="354">
        <v>30</v>
      </c>
      <c r="F162" s="26">
        <v>600</v>
      </c>
      <c r="G162" s="536">
        <f t="shared" si="63"/>
        <v>0</v>
      </c>
      <c r="H162" s="536">
        <f t="shared" si="64"/>
        <v>0</v>
      </c>
      <c r="I162" s="20"/>
      <c r="J162" s="20"/>
      <c r="K162" s="20"/>
      <c r="L162" s="20"/>
      <c r="M162" s="20">
        <f t="shared" si="65"/>
        <v>0</v>
      </c>
      <c r="N162" s="20">
        <f t="shared" si="66"/>
        <v>0</v>
      </c>
      <c r="O162" s="20"/>
      <c r="P162" s="20"/>
      <c r="Q162" s="20"/>
      <c r="R162" s="20"/>
      <c r="S162" s="63"/>
      <c r="AA162" s="58">
        <f>H152</f>
        <v>18</v>
      </c>
      <c r="AB162" s="58" t="str">
        <f>E152</f>
        <v>RBC2-AUU-010-S</v>
      </c>
      <c r="AC162" s="64" t="s">
        <v>140</v>
      </c>
      <c r="AD162" s="58" t="str">
        <f t="shared" si="67"/>
        <v>WUH</v>
      </c>
      <c r="AE162" s="58">
        <f t="shared" si="68"/>
        <v>30</v>
      </c>
      <c r="AF162" s="65">
        <f t="shared" si="69"/>
        <v>30</v>
      </c>
    </row>
    <row r="163" spans="1:32" s="16" customFormat="1" ht="12.75" customHeight="1">
      <c r="A163" s="24" t="s">
        <v>101</v>
      </c>
      <c r="B163" s="537" t="s">
        <v>145</v>
      </c>
      <c r="C163" s="536">
        <v>10</v>
      </c>
      <c r="D163" s="536">
        <v>160</v>
      </c>
      <c r="E163" s="62"/>
      <c r="F163" s="20"/>
      <c r="G163" s="536">
        <f t="shared" si="63"/>
        <v>-10</v>
      </c>
      <c r="H163" s="536">
        <f t="shared" si="64"/>
        <v>-160</v>
      </c>
      <c r="I163" s="20"/>
      <c r="J163" s="20"/>
      <c r="K163" s="20"/>
      <c r="L163" s="20"/>
      <c r="M163" s="20">
        <f t="shared" si="65"/>
        <v>0</v>
      </c>
      <c r="N163" s="20">
        <f t="shared" si="66"/>
        <v>0</v>
      </c>
      <c r="O163" s="67"/>
      <c r="P163" s="67"/>
      <c r="Q163" s="20"/>
      <c r="R163" s="20"/>
      <c r="S163" s="63"/>
      <c r="AA163" s="58">
        <f>H152</f>
        <v>18</v>
      </c>
      <c r="AB163" s="58" t="str">
        <f>E152</f>
        <v>RBC2-AUU-010-S</v>
      </c>
      <c r="AC163" s="64" t="s">
        <v>140</v>
      </c>
      <c r="AD163" s="58" t="str">
        <f t="shared" si="67"/>
        <v>XMN</v>
      </c>
      <c r="AE163" s="58">
        <f t="shared" si="68"/>
        <v>10</v>
      </c>
      <c r="AF163" s="65">
        <f t="shared" si="69"/>
        <v>0</v>
      </c>
    </row>
    <row r="164" spans="1:32" s="16" customFormat="1" ht="12.75" customHeight="1">
      <c r="A164" s="24" t="s">
        <v>99</v>
      </c>
      <c r="B164" s="537"/>
      <c r="C164" s="536"/>
      <c r="D164" s="536"/>
      <c r="E164" s="62"/>
      <c r="F164" s="20"/>
      <c r="G164" s="536">
        <f t="shared" si="63"/>
        <v>0</v>
      </c>
      <c r="H164" s="536">
        <f t="shared" si="64"/>
        <v>0</v>
      </c>
      <c r="I164" s="20"/>
      <c r="J164" s="20"/>
      <c r="K164" s="20"/>
      <c r="L164" s="20"/>
      <c r="M164" s="20">
        <f t="shared" si="65"/>
        <v>0</v>
      </c>
      <c r="N164" s="20">
        <f t="shared" si="66"/>
        <v>0</v>
      </c>
      <c r="O164" s="20"/>
      <c r="P164" s="20"/>
      <c r="Q164" s="20"/>
      <c r="R164" s="20"/>
      <c r="S164" s="63"/>
      <c r="AA164" s="58">
        <f>H152</f>
        <v>18</v>
      </c>
      <c r="AB164" s="58" t="str">
        <f>E152</f>
        <v>RBC2-AUU-010-S</v>
      </c>
      <c r="AC164" s="64" t="s">
        <v>140</v>
      </c>
      <c r="AD164" s="58" t="str">
        <f t="shared" si="67"/>
        <v>HAK</v>
      </c>
      <c r="AE164" s="58">
        <f t="shared" si="68"/>
        <v>0</v>
      </c>
      <c r="AF164" s="65">
        <f t="shared" si="69"/>
        <v>0</v>
      </c>
    </row>
    <row r="165" spans="1:32" s="16" customFormat="1" ht="12.75" customHeight="1">
      <c r="A165" s="24" t="s">
        <v>21</v>
      </c>
      <c r="B165" s="537" t="s">
        <v>97</v>
      </c>
      <c r="C165" s="536"/>
      <c r="D165" s="536"/>
      <c r="E165" s="62">
        <v>2</v>
      </c>
      <c r="F165" s="20">
        <v>22</v>
      </c>
      <c r="G165" s="536">
        <f t="shared" si="63"/>
        <v>2</v>
      </c>
      <c r="H165" s="536">
        <f t="shared" si="64"/>
        <v>22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63"/>
      <c r="AA165" s="58">
        <f>H153</f>
        <v>0</v>
      </c>
      <c r="AB165" s="58" t="str">
        <f>E152</f>
        <v>RBC2-AUU-010-S</v>
      </c>
      <c r="AC165" s="64" t="s">
        <v>140</v>
      </c>
      <c r="AD165" s="58" t="str">
        <f t="shared" si="67"/>
        <v>COSCO T/S</v>
      </c>
      <c r="AE165" s="58">
        <f t="shared" si="68"/>
        <v>0</v>
      </c>
      <c r="AF165" s="65">
        <f t="shared" si="69"/>
        <v>2</v>
      </c>
    </row>
    <row r="166" spans="1:32" s="16" customFormat="1" ht="12.75" customHeight="1">
      <c r="A166" s="24" t="s">
        <v>21</v>
      </c>
      <c r="B166" s="537" t="s">
        <v>34</v>
      </c>
      <c r="C166" s="536">
        <v>60</v>
      </c>
      <c r="D166" s="536">
        <v>1200</v>
      </c>
      <c r="E166" s="62">
        <v>40</v>
      </c>
      <c r="F166" s="20"/>
      <c r="G166" s="536">
        <f>E166-C166</f>
        <v>-20</v>
      </c>
      <c r="H166" s="536">
        <f>F166-D166</f>
        <v>-1200</v>
      </c>
      <c r="I166" s="20"/>
      <c r="J166" s="20"/>
      <c r="K166" s="20"/>
      <c r="L166" s="20"/>
      <c r="M166" s="20">
        <f>I166+K166</f>
        <v>0</v>
      </c>
      <c r="N166" s="20">
        <f>J166+L166</f>
        <v>0</v>
      </c>
      <c r="O166" s="26"/>
      <c r="P166" s="26"/>
      <c r="Q166" s="26"/>
      <c r="R166" s="26"/>
      <c r="S166" s="63"/>
      <c r="AA166" s="58">
        <f>H152</f>
        <v>18</v>
      </c>
      <c r="AB166" s="58" t="str">
        <f>E152</f>
        <v>RBC2-AUU-010-S</v>
      </c>
      <c r="AC166" s="64" t="s">
        <v>140</v>
      </c>
      <c r="AD166" s="58" t="str">
        <f t="shared" si="67"/>
        <v>COSCO T/S</v>
      </c>
      <c r="AE166" s="58">
        <f t="shared" si="68"/>
        <v>60</v>
      </c>
      <c r="AF166" s="65">
        <f t="shared" si="69"/>
        <v>40</v>
      </c>
    </row>
    <row r="167" spans="1:32" s="16" customFormat="1" ht="12.75" customHeight="1">
      <c r="A167" s="24" t="s">
        <v>22</v>
      </c>
      <c r="B167" s="28"/>
      <c r="C167" s="29">
        <v>620</v>
      </c>
      <c r="D167" s="29">
        <v>8680</v>
      </c>
      <c r="E167" s="68">
        <f>SUM(E156:E166)</f>
        <v>722</v>
      </c>
      <c r="F167" s="30">
        <f>SUM(F156:F166)</f>
        <v>7772</v>
      </c>
      <c r="G167" s="29">
        <f>E167-C167</f>
        <v>102</v>
      </c>
      <c r="H167" s="29">
        <f>F167-D167</f>
        <v>-908</v>
      </c>
      <c r="I167" s="31">
        <f t="shared" ref="I167:R167" si="70">SUM(I156:I166)</f>
        <v>0</v>
      </c>
      <c r="J167" s="31">
        <f t="shared" si="70"/>
        <v>0</v>
      </c>
      <c r="K167" s="31">
        <f t="shared" si="70"/>
        <v>0</v>
      </c>
      <c r="L167" s="31">
        <f t="shared" si="70"/>
        <v>0</v>
      </c>
      <c r="M167" s="31">
        <f t="shared" si="70"/>
        <v>0</v>
      </c>
      <c r="N167" s="31">
        <f t="shared" si="70"/>
        <v>0</v>
      </c>
      <c r="O167" s="20">
        <f t="shared" si="70"/>
        <v>0</v>
      </c>
      <c r="P167" s="31">
        <f t="shared" si="70"/>
        <v>0</v>
      </c>
      <c r="Q167" s="31">
        <f t="shared" si="70"/>
        <v>170</v>
      </c>
      <c r="R167" s="31">
        <f t="shared" si="70"/>
        <v>1800</v>
      </c>
      <c r="S167" s="63"/>
      <c r="AA167" s="58"/>
      <c r="AB167" s="58"/>
      <c r="AC167" s="64"/>
      <c r="AD167" s="58"/>
      <c r="AE167" s="58"/>
      <c r="AF167" s="58"/>
    </row>
    <row r="168" spans="1:32" s="16" customFormat="1" ht="12.75" customHeight="1">
      <c r="A168" s="69">
        <f>D167/C167</f>
        <v>14</v>
      </c>
      <c r="C168" s="70"/>
      <c r="E168" s="258">
        <f>E167/C167</f>
        <v>1.1645161290322581</v>
      </c>
      <c r="F168" s="258">
        <f>F167/D167</f>
        <v>0.89539170506912447</v>
      </c>
      <c r="I168" s="71" t="s">
        <v>89</v>
      </c>
      <c r="J168" s="72">
        <f>E167/C167</f>
        <v>1.1645161290322581</v>
      </c>
      <c r="K168" s="71"/>
      <c r="L168" s="71">
        <f>C167*0.9</f>
        <v>558</v>
      </c>
      <c r="M168" s="71"/>
      <c r="N168" s="71"/>
      <c r="O168" s="88" t="s">
        <v>148</v>
      </c>
      <c r="P168" s="71"/>
      <c r="Q168" s="73" t="e">
        <f>#REF!+P156+P158+#REF!+#REF!+#REF!+J156+#REF!+L156+J158+R158</f>
        <v>#REF!</v>
      </c>
      <c r="R168" s="16">
        <v>5320</v>
      </c>
      <c r="AA168" s="58"/>
      <c r="AB168" s="58"/>
      <c r="AC168" s="64"/>
      <c r="AD168" s="58"/>
      <c r="AE168" s="58"/>
      <c r="AF168" s="58"/>
    </row>
  </sheetData>
  <mergeCells count="99">
    <mergeCell ref="I153:N153"/>
    <mergeCell ref="O153:P154"/>
    <mergeCell ref="Q153:R154"/>
    <mergeCell ref="S153:S155"/>
    <mergeCell ref="T153:T154"/>
    <mergeCell ref="M154:N154"/>
    <mergeCell ref="A153:A155"/>
    <mergeCell ref="B153:B155"/>
    <mergeCell ref="C153:D154"/>
    <mergeCell ref="E153:F154"/>
    <mergeCell ref="G153:H154"/>
    <mergeCell ref="I134:N134"/>
    <mergeCell ref="O134:P135"/>
    <mergeCell ref="Q134:R135"/>
    <mergeCell ref="S134:S136"/>
    <mergeCell ref="T134:T135"/>
    <mergeCell ref="M135:N135"/>
    <mergeCell ref="A134:A136"/>
    <mergeCell ref="B134:B136"/>
    <mergeCell ref="C134:D135"/>
    <mergeCell ref="E134:F135"/>
    <mergeCell ref="G134:H135"/>
    <mergeCell ref="I115:N115"/>
    <mergeCell ref="O115:P116"/>
    <mergeCell ref="Q115:R116"/>
    <mergeCell ref="S115:S117"/>
    <mergeCell ref="T115:T116"/>
    <mergeCell ref="M116:N116"/>
    <mergeCell ref="A115:A117"/>
    <mergeCell ref="B115:B117"/>
    <mergeCell ref="C115:D116"/>
    <mergeCell ref="E115:F116"/>
    <mergeCell ref="G115:H116"/>
    <mergeCell ref="I58:N58"/>
    <mergeCell ref="O58:P59"/>
    <mergeCell ref="Q58:R59"/>
    <mergeCell ref="S58:S60"/>
    <mergeCell ref="T58:T59"/>
    <mergeCell ref="M59:N59"/>
    <mergeCell ref="A58:A60"/>
    <mergeCell ref="B58:B60"/>
    <mergeCell ref="C58:D59"/>
    <mergeCell ref="E58:F59"/>
    <mergeCell ref="G58:H59"/>
    <mergeCell ref="A2:A4"/>
    <mergeCell ref="B2:B4"/>
    <mergeCell ref="C2:D3"/>
    <mergeCell ref="E2:F3"/>
    <mergeCell ref="G2:H3"/>
    <mergeCell ref="A20:A22"/>
    <mergeCell ref="B20:B22"/>
    <mergeCell ref="C20:D21"/>
    <mergeCell ref="E20:F21"/>
    <mergeCell ref="G20:H21"/>
    <mergeCell ref="O2:P3"/>
    <mergeCell ref="Q2:R3"/>
    <mergeCell ref="S2:S4"/>
    <mergeCell ref="T2:T3"/>
    <mergeCell ref="M3:N3"/>
    <mergeCell ref="I2:N2"/>
    <mergeCell ref="I20:N20"/>
    <mergeCell ref="O20:P21"/>
    <mergeCell ref="Q20:R21"/>
    <mergeCell ref="S20:S22"/>
    <mergeCell ref="T20:T21"/>
    <mergeCell ref="M21:N21"/>
    <mergeCell ref="A39:A41"/>
    <mergeCell ref="B39:B41"/>
    <mergeCell ref="C39:D40"/>
    <mergeCell ref="E39:F40"/>
    <mergeCell ref="G39:H40"/>
    <mergeCell ref="I39:N39"/>
    <mergeCell ref="O39:P40"/>
    <mergeCell ref="Q39:R40"/>
    <mergeCell ref="S39:S41"/>
    <mergeCell ref="T39:T40"/>
    <mergeCell ref="M40:N40"/>
    <mergeCell ref="A77:A79"/>
    <mergeCell ref="B77:B79"/>
    <mergeCell ref="C77:D78"/>
    <mergeCell ref="E77:F78"/>
    <mergeCell ref="G77:H78"/>
    <mergeCell ref="I77:N77"/>
    <mergeCell ref="O77:P78"/>
    <mergeCell ref="Q77:R78"/>
    <mergeCell ref="S77:S79"/>
    <mergeCell ref="T77:T78"/>
    <mergeCell ref="M78:N78"/>
    <mergeCell ref="A96:A98"/>
    <mergeCell ref="B96:B98"/>
    <mergeCell ref="C96:D97"/>
    <mergeCell ref="E96:F97"/>
    <mergeCell ref="G96:H97"/>
    <mergeCell ref="I96:N96"/>
    <mergeCell ref="O96:P97"/>
    <mergeCell ref="Q96:R97"/>
    <mergeCell ref="S96:S98"/>
    <mergeCell ref="T96:T97"/>
    <mergeCell ref="M97:N97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41"/>
  <sheetViews>
    <sheetView topLeftCell="A105" workbookViewId="0">
      <selection activeCell="L148" sqref="L148"/>
    </sheetView>
  </sheetViews>
  <sheetFormatPr defaultRowHeight="13.5"/>
  <sheetData>
    <row r="1" spans="1:27" s="12" customFormat="1" ht="12.75" hidden="1" customHeight="1">
      <c r="A1" s="82" t="s">
        <v>140</v>
      </c>
      <c r="B1" s="83" t="s">
        <v>165</v>
      </c>
      <c r="C1" s="84"/>
      <c r="D1" s="85"/>
      <c r="E1" s="83" t="s">
        <v>166</v>
      </c>
      <c r="F1" s="85"/>
      <c r="G1" s="82" t="s">
        <v>73</v>
      </c>
      <c r="H1" s="86">
        <v>8</v>
      </c>
      <c r="I1" s="85"/>
      <c r="J1" s="85" t="s">
        <v>74</v>
      </c>
      <c r="K1" s="85"/>
      <c r="L1" s="85"/>
      <c r="M1" s="87"/>
      <c r="N1" s="87"/>
      <c r="O1" s="87"/>
      <c r="P1" s="87"/>
      <c r="Q1" s="87"/>
      <c r="R1" s="87"/>
      <c r="S1" s="87"/>
      <c r="T1" s="11"/>
      <c r="U1" s="11"/>
      <c r="V1" s="11"/>
      <c r="W1" s="11"/>
      <c r="X1" s="11"/>
    </row>
    <row r="2" spans="1:27" s="16" customFormat="1" ht="12.75" hidden="1" customHeight="1">
      <c r="A2" s="659" t="s">
        <v>6</v>
      </c>
      <c r="B2" s="655" t="s">
        <v>7</v>
      </c>
      <c r="C2" s="651" t="s">
        <v>75</v>
      </c>
      <c r="D2" s="652"/>
      <c r="E2" s="651" t="s">
        <v>76</v>
      </c>
      <c r="F2" s="652"/>
      <c r="G2" s="646" t="s">
        <v>77</v>
      </c>
      <c r="H2" s="646"/>
      <c r="I2" s="648" t="s">
        <v>78</v>
      </c>
      <c r="J2" s="649"/>
      <c r="K2" s="649"/>
      <c r="L2" s="649"/>
      <c r="M2" s="649"/>
      <c r="N2" s="650"/>
      <c r="O2" s="651" t="s">
        <v>146</v>
      </c>
      <c r="P2" s="652"/>
      <c r="Q2" s="646" t="s">
        <v>147</v>
      </c>
      <c r="R2" s="646"/>
      <c r="S2" s="655" t="s">
        <v>5</v>
      </c>
      <c r="T2" s="658"/>
      <c r="U2" s="10"/>
      <c r="V2" s="58"/>
      <c r="W2" s="58"/>
      <c r="X2" s="58"/>
      <c r="Y2" s="58"/>
      <c r="Z2" s="58"/>
      <c r="AA2" s="58"/>
    </row>
    <row r="3" spans="1:27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60" t="s">
        <v>8</v>
      </c>
      <c r="J3" s="61"/>
      <c r="K3" s="60" t="s">
        <v>10</v>
      </c>
      <c r="L3" s="61"/>
      <c r="M3" s="648" t="s">
        <v>12</v>
      </c>
      <c r="N3" s="650"/>
      <c r="O3" s="653"/>
      <c r="P3" s="654"/>
      <c r="Q3" s="646"/>
      <c r="R3" s="646"/>
      <c r="S3" s="656"/>
      <c r="T3" s="658"/>
      <c r="U3" s="10"/>
      <c r="V3" s="58"/>
      <c r="W3" s="58"/>
      <c r="X3" s="58"/>
      <c r="Y3" s="58"/>
      <c r="Z3" s="58"/>
      <c r="AA3" s="58"/>
    </row>
    <row r="4" spans="1:27" s="16" customFormat="1" ht="12.75" hidden="1" customHeight="1">
      <c r="A4" s="661"/>
      <c r="B4" s="657"/>
      <c r="C4" s="19" t="s">
        <v>13</v>
      </c>
      <c r="D4" s="19" t="s">
        <v>14</v>
      </c>
      <c r="E4" s="61" t="s">
        <v>13</v>
      </c>
      <c r="F4" s="19" t="s">
        <v>14</v>
      </c>
      <c r="G4" s="19" t="s">
        <v>13</v>
      </c>
      <c r="H4" s="19" t="s">
        <v>14</v>
      </c>
      <c r="I4" s="61" t="s">
        <v>13</v>
      </c>
      <c r="J4" s="19" t="s">
        <v>14</v>
      </c>
      <c r="K4" s="61" t="s">
        <v>13</v>
      </c>
      <c r="L4" s="19" t="s">
        <v>14</v>
      </c>
      <c r="M4" s="19"/>
      <c r="N4" s="19"/>
      <c r="O4" s="61" t="s">
        <v>13</v>
      </c>
      <c r="P4" s="19" t="s">
        <v>14</v>
      </c>
      <c r="Q4" s="19" t="s">
        <v>13</v>
      </c>
      <c r="R4" s="19" t="s">
        <v>14</v>
      </c>
      <c r="S4" s="657"/>
      <c r="T4" s="10"/>
      <c r="U4" s="10"/>
      <c r="V4" s="58" t="s">
        <v>79</v>
      </c>
      <c r="W4" s="58" t="s">
        <v>80</v>
      </c>
      <c r="X4" s="58" t="s">
        <v>81</v>
      </c>
      <c r="Y4" s="58" t="s">
        <v>82</v>
      </c>
      <c r="Z4" s="58" t="s">
        <v>83</v>
      </c>
      <c r="AA4" s="58" t="s">
        <v>84</v>
      </c>
    </row>
    <row r="5" spans="1:27" s="16" customFormat="1" ht="12.75" hidden="1" customHeight="1">
      <c r="A5" s="24" t="s">
        <v>167</v>
      </c>
      <c r="B5" s="18">
        <v>43147</v>
      </c>
      <c r="C5" s="19">
        <v>100</v>
      </c>
      <c r="D5" s="19">
        <v>1200</v>
      </c>
      <c r="E5" s="62"/>
      <c r="F5" s="20"/>
      <c r="G5" s="19">
        <f t="shared" ref="G5:H10" si="0">E5-C5</f>
        <v>-100</v>
      </c>
      <c r="H5" s="19">
        <f t="shared" si="0"/>
        <v>-1200</v>
      </c>
      <c r="I5" s="25"/>
      <c r="J5" s="25"/>
      <c r="K5" s="26"/>
      <c r="L5" s="26"/>
      <c r="M5" s="20">
        <f t="shared" ref="M5:N9" si="1">I5+K5</f>
        <v>0</v>
      </c>
      <c r="N5" s="20">
        <f t="shared" si="1"/>
        <v>0</v>
      </c>
      <c r="O5" s="25"/>
      <c r="P5" s="25"/>
      <c r="Q5" s="26"/>
      <c r="R5" s="26"/>
      <c r="S5" s="63"/>
      <c r="V5" s="58">
        <f>H1</f>
        <v>8</v>
      </c>
      <c r="W5" s="58" t="str">
        <f>E1</f>
        <v>RBC2-A23-107-N</v>
      </c>
      <c r="X5" s="64" t="s">
        <v>141</v>
      </c>
      <c r="Y5" s="58" t="str">
        <f>A5</f>
        <v>KOS</v>
      </c>
      <c r="Z5" s="58">
        <f>C5</f>
        <v>100</v>
      </c>
      <c r="AA5" s="65">
        <f>E5</f>
        <v>0</v>
      </c>
    </row>
    <row r="6" spans="1:27" s="16" customFormat="1" ht="12.75" hidden="1" customHeight="1">
      <c r="A6" s="24" t="s">
        <v>168</v>
      </c>
      <c r="B6" s="18">
        <v>43149</v>
      </c>
      <c r="C6" s="19"/>
      <c r="D6" s="19"/>
      <c r="E6" s="62"/>
      <c r="F6" s="20"/>
      <c r="G6" s="19">
        <f t="shared" si="0"/>
        <v>0</v>
      </c>
      <c r="H6" s="19">
        <f t="shared" si="0"/>
        <v>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/>
      <c r="R6" s="26"/>
      <c r="S6" s="63"/>
      <c r="V6" s="58">
        <f>H1</f>
        <v>8</v>
      </c>
      <c r="W6" s="58" t="str">
        <f>E1</f>
        <v>RBC2-A23-107-N</v>
      </c>
      <c r="X6" s="64" t="s">
        <v>141</v>
      </c>
      <c r="Y6" s="58" t="str">
        <f>A6</f>
        <v>PAT</v>
      </c>
      <c r="Z6" s="58">
        <f>C6</f>
        <v>0</v>
      </c>
      <c r="AA6" s="65">
        <f>E6</f>
        <v>0</v>
      </c>
    </row>
    <row r="7" spans="1:27" s="16" customFormat="1" ht="12.75" hidden="1" customHeight="1">
      <c r="A7" s="24" t="s">
        <v>169</v>
      </c>
      <c r="B7" s="18">
        <v>43150</v>
      </c>
      <c r="C7" s="19">
        <v>520</v>
      </c>
      <c r="D7" s="19">
        <v>7480</v>
      </c>
      <c r="E7" s="62">
        <v>465</v>
      </c>
      <c r="F7" s="20">
        <v>6440</v>
      </c>
      <c r="G7" s="19">
        <f t="shared" si="0"/>
        <v>-55</v>
      </c>
      <c r="H7" s="19">
        <f t="shared" si="0"/>
        <v>-1040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0"/>
      <c r="R7" s="20"/>
      <c r="S7" s="63"/>
      <c r="V7" s="58">
        <f>H1</f>
        <v>8</v>
      </c>
      <c r="W7" s="58" t="str">
        <f>E1</f>
        <v>RBC2-A23-107-N</v>
      </c>
      <c r="X7" s="64" t="s">
        <v>141</v>
      </c>
      <c r="Y7" s="58" t="str">
        <f>A7</f>
        <v>LCH</v>
      </c>
      <c r="Z7" s="58">
        <f>C7</f>
        <v>520</v>
      </c>
      <c r="AA7" s="65">
        <f>E7</f>
        <v>465</v>
      </c>
    </row>
    <row r="8" spans="1:27" s="16" customFormat="1" ht="12.75" hidden="1" customHeight="1">
      <c r="A8" s="24"/>
      <c r="B8" s="18"/>
      <c r="C8" s="19"/>
      <c r="D8" s="19"/>
      <c r="E8" s="62"/>
      <c r="F8" s="20"/>
      <c r="G8" s="19">
        <f t="shared" si="0"/>
        <v>0</v>
      </c>
      <c r="H8" s="19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0"/>
      <c r="P8" s="20"/>
      <c r="Q8" s="20"/>
      <c r="R8" s="20"/>
      <c r="S8" s="63"/>
      <c r="V8" s="58">
        <f>H1</f>
        <v>8</v>
      </c>
      <c r="W8" s="58" t="str">
        <f>E1</f>
        <v>RBC2-A23-107-N</v>
      </c>
      <c r="X8" s="64" t="s">
        <v>141</v>
      </c>
      <c r="Y8" s="58">
        <f>A8</f>
        <v>0</v>
      </c>
      <c r="Z8" s="58">
        <f>C8</f>
        <v>0</v>
      </c>
      <c r="AA8" s="65">
        <f>E8</f>
        <v>0</v>
      </c>
    </row>
    <row r="9" spans="1:27" s="16" customFormat="1" ht="12.75" hidden="1" customHeight="1">
      <c r="A9" s="24" t="s">
        <v>87</v>
      </c>
      <c r="B9" s="18"/>
      <c r="C9" s="19"/>
      <c r="D9" s="19"/>
      <c r="E9" s="62"/>
      <c r="F9" s="20"/>
      <c r="G9" s="19">
        <f t="shared" si="0"/>
        <v>0</v>
      </c>
      <c r="H9" s="19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6"/>
      <c r="P9" s="26"/>
      <c r="Q9" s="26"/>
      <c r="R9" s="26"/>
      <c r="S9" s="63"/>
      <c r="V9" s="58">
        <f>H1</f>
        <v>8</v>
      </c>
      <c r="W9" s="58" t="str">
        <f>E1</f>
        <v>RBC2-A23-107-N</v>
      </c>
      <c r="X9" s="64" t="s">
        <v>141</v>
      </c>
      <c r="Y9" s="58" t="str">
        <f>A9</f>
        <v>COSCO T/S</v>
      </c>
      <c r="Z9" s="58">
        <f>C9</f>
        <v>0</v>
      </c>
      <c r="AA9" s="65">
        <f>E9</f>
        <v>0</v>
      </c>
    </row>
    <row r="10" spans="1:27" s="16" customFormat="1" ht="12.75" hidden="1" customHeight="1">
      <c r="A10" s="24" t="s">
        <v>88</v>
      </c>
      <c r="B10" s="28"/>
      <c r="C10" s="29">
        <v>620</v>
      </c>
      <c r="D10" s="29">
        <v>8680</v>
      </c>
      <c r="E10" s="68">
        <f>SUM(E5:E9)</f>
        <v>465</v>
      </c>
      <c r="F10" s="30">
        <f>SUM(F5:F9)</f>
        <v>6440</v>
      </c>
      <c r="G10" s="29">
        <f t="shared" si="0"/>
        <v>-155</v>
      </c>
      <c r="H10" s="29">
        <f t="shared" si="0"/>
        <v>-2240</v>
      </c>
      <c r="I10" s="31">
        <f t="shared" ref="I10:R10" si="2">SUM(I5:I9)</f>
        <v>0</v>
      </c>
      <c r="J10" s="31">
        <f t="shared" si="2"/>
        <v>0</v>
      </c>
      <c r="K10" s="31">
        <f t="shared" si="2"/>
        <v>0</v>
      </c>
      <c r="L10" s="31">
        <f t="shared" si="2"/>
        <v>0</v>
      </c>
      <c r="M10" s="31">
        <f t="shared" si="2"/>
        <v>0</v>
      </c>
      <c r="N10" s="31">
        <f t="shared" si="2"/>
        <v>0</v>
      </c>
      <c r="O10" s="20">
        <f t="shared" si="2"/>
        <v>0</v>
      </c>
      <c r="P10" s="31">
        <f t="shared" si="2"/>
        <v>0</v>
      </c>
      <c r="Q10" s="31">
        <f t="shared" si="2"/>
        <v>0</v>
      </c>
      <c r="R10" s="31">
        <f t="shared" si="2"/>
        <v>0</v>
      </c>
      <c r="S10" s="63"/>
      <c r="V10" s="58"/>
      <c r="W10" s="58"/>
      <c r="X10" s="64"/>
      <c r="Y10" s="58"/>
      <c r="Z10" s="58"/>
      <c r="AA10" s="58"/>
    </row>
    <row r="11" spans="1:27" s="16" customFormat="1" ht="12.75" hidden="1" customHeight="1">
      <c r="A11" s="69">
        <f>D10/C10</f>
        <v>14</v>
      </c>
      <c r="C11" s="70"/>
      <c r="E11" s="35">
        <f>E10/C10</f>
        <v>0.75</v>
      </c>
      <c r="F11" s="35">
        <f>F10/D10</f>
        <v>0.74193548387096775</v>
      </c>
      <c r="I11" s="71" t="s">
        <v>89</v>
      </c>
      <c r="J11" s="72">
        <f>E10/C10</f>
        <v>0.75</v>
      </c>
      <c r="K11" s="71"/>
      <c r="L11" s="71">
        <f>C10*0.9</f>
        <v>558</v>
      </c>
      <c r="M11" s="71"/>
      <c r="N11" s="71"/>
      <c r="O11" s="88" t="s">
        <v>148</v>
      </c>
      <c r="P11" s="71"/>
      <c r="Q11" s="73" t="e">
        <f>#REF!+P5+P7+#REF!+#REF!+#REF!+J5+#REF!+L5+J7+R7</f>
        <v>#REF!</v>
      </c>
      <c r="V11" s="58"/>
      <c r="W11" s="58"/>
      <c r="X11" s="64"/>
      <c r="Y11" s="58"/>
      <c r="Z11" s="58"/>
      <c r="AA11" s="58"/>
    </row>
    <row r="12" spans="1:27" hidden="1"/>
    <row r="13" spans="1:27" hidden="1"/>
    <row r="14" spans="1:27" s="12" customFormat="1" ht="12.75" hidden="1" customHeight="1">
      <c r="A14" s="82" t="s">
        <v>140</v>
      </c>
      <c r="B14" s="83" t="s">
        <v>270</v>
      </c>
      <c r="C14" s="84"/>
      <c r="D14" s="85"/>
      <c r="E14" s="83" t="s">
        <v>271</v>
      </c>
      <c r="F14" s="85"/>
      <c r="G14" s="82" t="s">
        <v>0</v>
      </c>
      <c r="H14" s="86">
        <v>9</v>
      </c>
      <c r="I14" s="85"/>
      <c r="J14" s="85" t="s">
        <v>74</v>
      </c>
      <c r="K14" s="85"/>
      <c r="L14" s="85"/>
      <c r="M14" s="87"/>
      <c r="N14" s="87"/>
      <c r="O14" s="87"/>
      <c r="P14" s="87"/>
      <c r="Q14" s="87"/>
      <c r="R14" s="87"/>
      <c r="S14" s="87"/>
      <c r="T14" s="11"/>
      <c r="U14" s="11"/>
      <c r="V14" s="11"/>
      <c r="W14" s="11"/>
      <c r="X14" s="11"/>
    </row>
    <row r="15" spans="1:27" s="16" customFormat="1" ht="12.75" hidden="1" customHeight="1">
      <c r="A15" s="160" t="s">
        <v>6</v>
      </c>
      <c r="B15" s="163" t="s">
        <v>7</v>
      </c>
      <c r="C15" s="166" t="s">
        <v>1</v>
      </c>
      <c r="D15" s="167"/>
      <c r="E15" s="166" t="s">
        <v>2</v>
      </c>
      <c r="F15" s="167"/>
      <c r="G15" s="158" t="s">
        <v>3</v>
      </c>
      <c r="H15" s="158"/>
      <c r="I15" s="171" t="s">
        <v>4</v>
      </c>
      <c r="J15" s="173"/>
      <c r="K15" s="173"/>
      <c r="L15" s="173"/>
      <c r="M15" s="173"/>
      <c r="N15" s="172"/>
      <c r="O15" s="166" t="s">
        <v>146</v>
      </c>
      <c r="P15" s="167"/>
      <c r="Q15" s="158" t="s">
        <v>147</v>
      </c>
      <c r="R15" s="158"/>
      <c r="S15" s="163" t="s">
        <v>5</v>
      </c>
      <c r="T15" s="170"/>
      <c r="U15" s="170"/>
      <c r="V15" s="58"/>
      <c r="W15" s="58"/>
      <c r="X15" s="58"/>
      <c r="Y15" s="58"/>
      <c r="Z15" s="58"/>
      <c r="AA15" s="58"/>
    </row>
    <row r="16" spans="1:27" s="16" customFormat="1" ht="12.75" hidden="1" customHeight="1">
      <c r="A16" s="161"/>
      <c r="B16" s="164"/>
      <c r="C16" s="168"/>
      <c r="D16" s="169"/>
      <c r="E16" s="168"/>
      <c r="F16" s="169"/>
      <c r="G16" s="158"/>
      <c r="H16" s="158"/>
      <c r="I16" s="171" t="s">
        <v>8</v>
      </c>
      <c r="J16" s="172"/>
      <c r="K16" s="171" t="s">
        <v>10</v>
      </c>
      <c r="L16" s="172"/>
      <c r="M16" s="171" t="s">
        <v>12</v>
      </c>
      <c r="N16" s="172"/>
      <c r="O16" s="168"/>
      <c r="P16" s="169"/>
      <c r="Q16" s="158"/>
      <c r="R16" s="158"/>
      <c r="S16" s="164"/>
      <c r="T16" s="170"/>
      <c r="U16" s="170"/>
      <c r="V16" s="58"/>
      <c r="W16" s="58"/>
      <c r="X16" s="58"/>
      <c r="Y16" s="58"/>
      <c r="Z16" s="58"/>
      <c r="AA16" s="58"/>
    </row>
    <row r="17" spans="1:27" s="16" customFormat="1" ht="12.75" hidden="1" customHeight="1">
      <c r="A17" s="162"/>
      <c r="B17" s="165"/>
      <c r="C17" s="158" t="s">
        <v>13</v>
      </c>
      <c r="D17" s="158" t="s">
        <v>14</v>
      </c>
      <c r="E17" s="172" t="s">
        <v>13</v>
      </c>
      <c r="F17" s="158" t="s">
        <v>14</v>
      </c>
      <c r="G17" s="158" t="s">
        <v>13</v>
      </c>
      <c r="H17" s="158" t="s">
        <v>14</v>
      </c>
      <c r="I17" s="172" t="s">
        <v>13</v>
      </c>
      <c r="J17" s="158" t="s">
        <v>14</v>
      </c>
      <c r="K17" s="172" t="s">
        <v>13</v>
      </c>
      <c r="L17" s="158" t="s">
        <v>14</v>
      </c>
      <c r="M17" s="158"/>
      <c r="N17" s="158"/>
      <c r="O17" s="172" t="s">
        <v>13</v>
      </c>
      <c r="P17" s="158" t="s">
        <v>14</v>
      </c>
      <c r="Q17" s="158" t="s">
        <v>13</v>
      </c>
      <c r="R17" s="158" t="s">
        <v>14</v>
      </c>
      <c r="S17" s="165"/>
      <c r="T17" s="170"/>
      <c r="U17" s="170"/>
      <c r="V17" s="58" t="s">
        <v>15</v>
      </c>
      <c r="W17" s="58" t="s">
        <v>16</v>
      </c>
      <c r="X17" s="58" t="s">
        <v>17</v>
      </c>
      <c r="Y17" s="58" t="s">
        <v>18</v>
      </c>
      <c r="Z17" s="58" t="s">
        <v>19</v>
      </c>
      <c r="AA17" s="58" t="s">
        <v>20</v>
      </c>
    </row>
    <row r="18" spans="1:27" s="16" customFormat="1" ht="12.75" hidden="1" customHeight="1">
      <c r="A18" s="24" t="s">
        <v>167</v>
      </c>
      <c r="B18" s="159">
        <f>B5+7</f>
        <v>43154</v>
      </c>
      <c r="C18" s="158">
        <v>100</v>
      </c>
      <c r="D18" s="158">
        <v>1200</v>
      </c>
      <c r="E18" s="62"/>
      <c r="F18" s="20"/>
      <c r="G18" s="158">
        <f t="shared" ref="G18:G23" si="3">E18-C18</f>
        <v>-100</v>
      </c>
      <c r="H18" s="158">
        <f t="shared" ref="H18:H23" si="4">F18-D18</f>
        <v>-1200</v>
      </c>
      <c r="I18" s="25"/>
      <c r="J18" s="25"/>
      <c r="K18" s="26"/>
      <c r="L18" s="26"/>
      <c r="M18" s="20">
        <f t="shared" ref="M18:N22" si="5">I18+K18</f>
        <v>0</v>
      </c>
      <c r="N18" s="20">
        <f t="shared" si="5"/>
        <v>0</v>
      </c>
      <c r="O18" s="25"/>
      <c r="P18" s="25"/>
      <c r="Q18" s="26"/>
      <c r="R18" s="26"/>
      <c r="S18" s="63"/>
      <c r="V18" s="58">
        <f>H14</f>
        <v>9</v>
      </c>
      <c r="W18" s="58" t="str">
        <f>E14</f>
        <v>RBC2-S1F-034-N</v>
      </c>
      <c r="X18" s="64" t="s">
        <v>140</v>
      </c>
      <c r="Y18" s="58" t="str">
        <f>A18</f>
        <v>KOS</v>
      </c>
      <c r="Z18" s="58">
        <f>C18</f>
        <v>100</v>
      </c>
      <c r="AA18" s="65">
        <f>E18</f>
        <v>0</v>
      </c>
    </row>
    <row r="19" spans="1:27" s="16" customFormat="1" ht="12.75" hidden="1" customHeight="1">
      <c r="A19" s="24" t="s">
        <v>168</v>
      </c>
      <c r="B19" s="159">
        <f>B6+7</f>
        <v>43156</v>
      </c>
      <c r="C19" s="158"/>
      <c r="D19" s="158"/>
      <c r="E19" s="62"/>
      <c r="F19" s="20"/>
      <c r="G19" s="158">
        <f t="shared" si="3"/>
        <v>0</v>
      </c>
      <c r="H19" s="158">
        <f t="shared" si="4"/>
        <v>0</v>
      </c>
      <c r="I19" s="26"/>
      <c r="J19" s="26"/>
      <c r="K19" s="26"/>
      <c r="L19" s="26"/>
      <c r="M19" s="20">
        <f t="shared" si="5"/>
        <v>0</v>
      </c>
      <c r="N19" s="20">
        <f t="shared" si="5"/>
        <v>0</v>
      </c>
      <c r="O19" s="26"/>
      <c r="P19" s="26"/>
      <c r="Q19" s="26"/>
      <c r="R19" s="26"/>
      <c r="S19" s="63"/>
      <c r="V19" s="58">
        <f>H14</f>
        <v>9</v>
      </c>
      <c r="W19" s="58" t="str">
        <f>E14</f>
        <v>RBC2-S1F-034-N</v>
      </c>
      <c r="X19" s="64" t="s">
        <v>140</v>
      </c>
      <c r="Y19" s="58" t="str">
        <f>A19</f>
        <v>PAT</v>
      </c>
      <c r="Z19" s="58">
        <f>C19</f>
        <v>0</v>
      </c>
      <c r="AA19" s="65">
        <f>E19</f>
        <v>0</v>
      </c>
    </row>
    <row r="20" spans="1:27" s="16" customFormat="1" ht="12.75" hidden="1" customHeight="1">
      <c r="A20" s="24" t="s">
        <v>38</v>
      </c>
      <c r="B20" s="159">
        <f>B7+7</f>
        <v>43157</v>
      </c>
      <c r="C20" s="158">
        <v>520</v>
      </c>
      <c r="D20" s="158">
        <v>7480</v>
      </c>
      <c r="E20" s="62">
        <v>428</v>
      </c>
      <c r="F20" s="20">
        <v>6270</v>
      </c>
      <c r="G20" s="158">
        <f t="shared" si="3"/>
        <v>-92</v>
      </c>
      <c r="H20" s="158">
        <f t="shared" si="4"/>
        <v>-1210</v>
      </c>
      <c r="I20" s="25"/>
      <c r="J20" s="25"/>
      <c r="K20" s="20"/>
      <c r="L20" s="20"/>
      <c r="M20" s="20">
        <f t="shared" si="5"/>
        <v>0</v>
      </c>
      <c r="N20" s="20">
        <f t="shared" si="5"/>
        <v>0</v>
      </c>
      <c r="O20" s="25"/>
      <c r="P20" s="25"/>
      <c r="Q20" s="20"/>
      <c r="R20" s="20"/>
      <c r="S20" s="63"/>
      <c r="V20" s="58">
        <f>H14</f>
        <v>9</v>
      </c>
      <c r="W20" s="58" t="str">
        <f>E14</f>
        <v>RBC2-S1F-034-N</v>
      </c>
      <c r="X20" s="64" t="s">
        <v>140</v>
      </c>
      <c r="Y20" s="58" t="str">
        <f>A20</f>
        <v>LCH</v>
      </c>
      <c r="Z20" s="58">
        <f>C20</f>
        <v>520</v>
      </c>
      <c r="AA20" s="65">
        <f>E20</f>
        <v>428</v>
      </c>
    </row>
    <row r="21" spans="1:27" s="16" customFormat="1" ht="12.75" hidden="1" customHeight="1">
      <c r="A21" s="24"/>
      <c r="B21" s="159"/>
      <c r="C21" s="158"/>
      <c r="D21" s="158"/>
      <c r="E21" s="62"/>
      <c r="F21" s="20"/>
      <c r="G21" s="158">
        <f t="shared" si="3"/>
        <v>0</v>
      </c>
      <c r="H21" s="158">
        <f t="shared" si="4"/>
        <v>0</v>
      </c>
      <c r="I21" s="20"/>
      <c r="J21" s="20"/>
      <c r="K21" s="20"/>
      <c r="L21" s="20"/>
      <c r="M21" s="20">
        <f t="shared" si="5"/>
        <v>0</v>
      </c>
      <c r="N21" s="20">
        <f t="shared" si="5"/>
        <v>0</v>
      </c>
      <c r="O21" s="20"/>
      <c r="P21" s="20"/>
      <c r="Q21" s="20"/>
      <c r="R21" s="20"/>
      <c r="S21" s="63"/>
      <c r="V21" s="58">
        <f>H14</f>
        <v>9</v>
      </c>
      <c r="W21" s="58" t="str">
        <f>E14</f>
        <v>RBC2-S1F-034-N</v>
      </c>
      <c r="X21" s="64" t="s">
        <v>140</v>
      </c>
      <c r="Y21" s="58">
        <f>A21</f>
        <v>0</v>
      </c>
      <c r="Z21" s="58">
        <f>C21</f>
        <v>0</v>
      </c>
      <c r="AA21" s="65">
        <f>E21</f>
        <v>0</v>
      </c>
    </row>
    <row r="22" spans="1:27" s="16" customFormat="1" ht="12.75" hidden="1" customHeight="1">
      <c r="A22" s="24" t="s">
        <v>21</v>
      </c>
      <c r="B22" s="159"/>
      <c r="C22" s="158"/>
      <c r="D22" s="158"/>
      <c r="E22" s="62"/>
      <c r="F22" s="20"/>
      <c r="G22" s="158">
        <f t="shared" si="3"/>
        <v>0</v>
      </c>
      <c r="H22" s="158">
        <f t="shared" si="4"/>
        <v>0</v>
      </c>
      <c r="I22" s="20"/>
      <c r="J22" s="20"/>
      <c r="K22" s="20"/>
      <c r="L22" s="20"/>
      <c r="M22" s="20">
        <f t="shared" si="5"/>
        <v>0</v>
      </c>
      <c r="N22" s="20">
        <f t="shared" si="5"/>
        <v>0</v>
      </c>
      <c r="O22" s="26"/>
      <c r="P22" s="26"/>
      <c r="Q22" s="26"/>
      <c r="R22" s="26"/>
      <c r="S22" s="63"/>
      <c r="V22" s="58">
        <f>H14</f>
        <v>9</v>
      </c>
      <c r="W22" s="58" t="str">
        <f>E14</f>
        <v>RBC2-S1F-034-N</v>
      </c>
      <c r="X22" s="64" t="s">
        <v>140</v>
      </c>
      <c r="Y22" s="58" t="str">
        <f>A22</f>
        <v>COSCO T/S</v>
      </c>
      <c r="Z22" s="58">
        <f>C22</f>
        <v>0</v>
      </c>
      <c r="AA22" s="65">
        <f>E22</f>
        <v>0</v>
      </c>
    </row>
    <row r="23" spans="1:27" s="16" customFormat="1" ht="12.75" hidden="1" customHeight="1">
      <c r="A23" s="24" t="s">
        <v>22</v>
      </c>
      <c r="B23" s="28"/>
      <c r="C23" s="29">
        <v>620</v>
      </c>
      <c r="D23" s="29">
        <v>8680</v>
      </c>
      <c r="E23" s="68">
        <f>SUM(E18:E22)</f>
        <v>428</v>
      </c>
      <c r="F23" s="30">
        <f>SUM(F18:F22)</f>
        <v>6270</v>
      </c>
      <c r="G23" s="29">
        <f t="shared" si="3"/>
        <v>-192</v>
      </c>
      <c r="H23" s="29">
        <f t="shared" si="4"/>
        <v>-2410</v>
      </c>
      <c r="I23" s="31">
        <f t="shared" ref="I23:R23" si="6">SUM(I18:I22)</f>
        <v>0</v>
      </c>
      <c r="J23" s="31">
        <f t="shared" si="6"/>
        <v>0</v>
      </c>
      <c r="K23" s="31">
        <f t="shared" si="6"/>
        <v>0</v>
      </c>
      <c r="L23" s="31">
        <f t="shared" si="6"/>
        <v>0</v>
      </c>
      <c r="M23" s="31">
        <f t="shared" si="6"/>
        <v>0</v>
      </c>
      <c r="N23" s="31">
        <f t="shared" si="6"/>
        <v>0</v>
      </c>
      <c r="O23" s="20">
        <f t="shared" si="6"/>
        <v>0</v>
      </c>
      <c r="P23" s="31">
        <f t="shared" si="6"/>
        <v>0</v>
      </c>
      <c r="Q23" s="31">
        <f t="shared" si="6"/>
        <v>0</v>
      </c>
      <c r="R23" s="31">
        <f t="shared" si="6"/>
        <v>0</v>
      </c>
      <c r="S23" s="63"/>
      <c r="V23" s="58"/>
      <c r="W23" s="58"/>
      <c r="X23" s="64"/>
      <c r="Y23" s="58"/>
      <c r="Z23" s="58"/>
      <c r="AA23" s="58"/>
    </row>
    <row r="24" spans="1:27" s="16" customFormat="1" ht="12.75" hidden="1" customHeight="1">
      <c r="A24" s="69">
        <f>D23/C23</f>
        <v>14</v>
      </c>
      <c r="C24" s="70"/>
      <c r="E24" s="35">
        <f>E23/C23</f>
        <v>0.69032258064516128</v>
      </c>
      <c r="F24" s="35">
        <f>F23/D23</f>
        <v>0.72235023041474655</v>
      </c>
      <c r="I24" s="71" t="s">
        <v>89</v>
      </c>
      <c r="J24" s="72">
        <f>E23/C23</f>
        <v>0.69032258064516128</v>
      </c>
      <c r="K24" s="71"/>
      <c r="L24" s="71">
        <f>C23*0.9</f>
        <v>558</v>
      </c>
      <c r="M24" s="71"/>
      <c r="N24" s="71"/>
      <c r="O24" s="88" t="s">
        <v>148</v>
      </c>
      <c r="P24" s="71"/>
      <c r="Q24" s="73" t="e">
        <f>#REF!+P18+P20+#REF!+#REF!+#REF!+J18+#REF!+L18+J20+R20</f>
        <v>#REF!</v>
      </c>
      <c r="V24" s="58"/>
      <c r="W24" s="58"/>
      <c r="X24" s="64"/>
      <c r="Y24" s="58"/>
      <c r="Z24" s="58"/>
      <c r="AA24" s="58"/>
    </row>
    <row r="25" spans="1:27" hidden="1"/>
    <row r="26" spans="1:27" ht="15" hidden="1" customHeight="1"/>
    <row r="27" spans="1:27" s="12" customFormat="1" ht="12.75" hidden="1" customHeight="1">
      <c r="A27" s="82" t="s">
        <v>140</v>
      </c>
      <c r="B27" s="83" t="s">
        <v>45</v>
      </c>
      <c r="C27" s="84"/>
      <c r="D27" s="85"/>
      <c r="E27" s="83"/>
      <c r="F27" s="85"/>
      <c r="G27" s="82" t="s">
        <v>0</v>
      </c>
      <c r="H27" s="86">
        <v>10</v>
      </c>
      <c r="I27" s="85"/>
      <c r="J27" s="85" t="s">
        <v>74</v>
      </c>
      <c r="K27" s="85"/>
      <c r="L27" s="85"/>
      <c r="M27" s="87"/>
      <c r="N27" s="87"/>
      <c r="O27" s="87"/>
      <c r="P27" s="87"/>
      <c r="Q27" s="87"/>
      <c r="R27" s="87"/>
      <c r="S27" s="87"/>
      <c r="T27" s="11"/>
      <c r="U27" s="11"/>
      <c r="V27" s="11"/>
      <c r="W27" s="11"/>
      <c r="X27" s="11"/>
    </row>
    <row r="28" spans="1:27" s="16" customFormat="1" ht="12.75" hidden="1" customHeight="1">
      <c r="A28" s="160" t="s">
        <v>6</v>
      </c>
      <c r="B28" s="163" t="s">
        <v>7</v>
      </c>
      <c r="C28" s="166" t="s">
        <v>1</v>
      </c>
      <c r="D28" s="167"/>
      <c r="E28" s="166" t="s">
        <v>2</v>
      </c>
      <c r="F28" s="167"/>
      <c r="G28" s="158" t="s">
        <v>3</v>
      </c>
      <c r="H28" s="158"/>
      <c r="I28" s="171" t="s">
        <v>4</v>
      </c>
      <c r="J28" s="173"/>
      <c r="K28" s="173"/>
      <c r="L28" s="173"/>
      <c r="M28" s="173"/>
      <c r="N28" s="172"/>
      <c r="O28" s="166" t="s">
        <v>146</v>
      </c>
      <c r="P28" s="167"/>
      <c r="Q28" s="158" t="s">
        <v>147</v>
      </c>
      <c r="R28" s="158"/>
      <c r="S28" s="163" t="s">
        <v>5</v>
      </c>
      <c r="T28" s="170"/>
      <c r="U28" s="170"/>
      <c r="V28" s="58"/>
      <c r="W28" s="58"/>
      <c r="X28" s="58"/>
      <c r="Y28" s="58"/>
      <c r="Z28" s="58"/>
      <c r="AA28" s="58"/>
    </row>
    <row r="29" spans="1:27" s="16" customFormat="1" ht="12.75" hidden="1" customHeight="1">
      <c r="A29" s="161"/>
      <c r="B29" s="164"/>
      <c r="C29" s="168"/>
      <c r="D29" s="169"/>
      <c r="E29" s="168"/>
      <c r="F29" s="169"/>
      <c r="G29" s="158"/>
      <c r="H29" s="158"/>
      <c r="I29" s="171" t="s">
        <v>8</v>
      </c>
      <c r="J29" s="172"/>
      <c r="K29" s="171" t="s">
        <v>10</v>
      </c>
      <c r="L29" s="172"/>
      <c r="M29" s="171" t="s">
        <v>12</v>
      </c>
      <c r="N29" s="172"/>
      <c r="O29" s="168"/>
      <c r="P29" s="169"/>
      <c r="Q29" s="158"/>
      <c r="R29" s="158"/>
      <c r="S29" s="164"/>
      <c r="T29" s="170"/>
      <c r="U29" s="170"/>
      <c r="V29" s="58"/>
      <c r="W29" s="58"/>
      <c r="X29" s="58"/>
      <c r="Y29" s="58"/>
      <c r="Z29" s="58"/>
      <c r="AA29" s="58"/>
    </row>
    <row r="30" spans="1:27" s="16" customFormat="1" ht="12.75" hidden="1" customHeight="1">
      <c r="A30" s="162"/>
      <c r="B30" s="165"/>
      <c r="C30" s="158" t="s">
        <v>13</v>
      </c>
      <c r="D30" s="158" t="s">
        <v>14</v>
      </c>
      <c r="E30" s="172" t="s">
        <v>13</v>
      </c>
      <c r="F30" s="158" t="s">
        <v>14</v>
      </c>
      <c r="G30" s="158" t="s">
        <v>13</v>
      </c>
      <c r="H30" s="158" t="s">
        <v>14</v>
      </c>
      <c r="I30" s="172" t="s">
        <v>13</v>
      </c>
      <c r="J30" s="158" t="s">
        <v>14</v>
      </c>
      <c r="K30" s="172" t="s">
        <v>13</v>
      </c>
      <c r="L30" s="158" t="s">
        <v>14</v>
      </c>
      <c r="M30" s="158"/>
      <c r="N30" s="158"/>
      <c r="O30" s="172" t="s">
        <v>13</v>
      </c>
      <c r="P30" s="158" t="s">
        <v>14</v>
      </c>
      <c r="Q30" s="158" t="s">
        <v>13</v>
      </c>
      <c r="R30" s="158" t="s">
        <v>14</v>
      </c>
      <c r="S30" s="165"/>
      <c r="T30" s="170"/>
      <c r="U30" s="170"/>
      <c r="V30" s="58" t="s">
        <v>15</v>
      </c>
      <c r="W30" s="58" t="s">
        <v>16</v>
      </c>
      <c r="X30" s="58" t="s">
        <v>17</v>
      </c>
      <c r="Y30" s="58" t="s">
        <v>18</v>
      </c>
      <c r="Z30" s="58" t="s">
        <v>19</v>
      </c>
      <c r="AA30" s="58" t="s">
        <v>20</v>
      </c>
    </row>
    <row r="31" spans="1:27" s="16" customFormat="1" ht="12.75" hidden="1" customHeight="1">
      <c r="A31" s="24" t="s">
        <v>167</v>
      </c>
      <c r="B31" s="159">
        <f>B18+7</f>
        <v>43161</v>
      </c>
      <c r="C31" s="158"/>
      <c r="D31" s="158"/>
      <c r="E31" s="62"/>
      <c r="F31" s="20"/>
      <c r="G31" s="158">
        <f t="shared" ref="G31:G36" si="7">E31-C31</f>
        <v>0</v>
      </c>
      <c r="H31" s="158">
        <f t="shared" ref="H31:H36" si="8">F31-D31</f>
        <v>0</v>
      </c>
      <c r="I31" s="25"/>
      <c r="J31" s="25"/>
      <c r="K31" s="26"/>
      <c r="L31" s="26"/>
      <c r="M31" s="20">
        <f t="shared" ref="M31:N35" si="9">I31+K31</f>
        <v>0</v>
      </c>
      <c r="N31" s="20">
        <f t="shared" si="9"/>
        <v>0</v>
      </c>
      <c r="O31" s="25"/>
      <c r="P31" s="25"/>
      <c r="Q31" s="26"/>
      <c r="R31" s="26"/>
      <c r="S31" s="63"/>
      <c r="V31" s="58">
        <f>H27</f>
        <v>10</v>
      </c>
      <c r="W31" s="58">
        <f>E27</f>
        <v>0</v>
      </c>
      <c r="X31" s="64" t="s">
        <v>140</v>
      </c>
      <c r="Y31" s="58" t="str">
        <f>A31</f>
        <v>KOS</v>
      </c>
      <c r="Z31" s="58">
        <f>C31</f>
        <v>0</v>
      </c>
      <c r="AA31" s="65">
        <f>E31</f>
        <v>0</v>
      </c>
    </row>
    <row r="32" spans="1:27" s="16" customFormat="1" ht="12.75" hidden="1" customHeight="1">
      <c r="A32" s="24" t="s">
        <v>168</v>
      </c>
      <c r="B32" s="159">
        <f>B19+7</f>
        <v>43163</v>
      </c>
      <c r="C32" s="158"/>
      <c r="D32" s="158"/>
      <c r="E32" s="62"/>
      <c r="F32" s="20"/>
      <c r="G32" s="158">
        <f t="shared" si="7"/>
        <v>0</v>
      </c>
      <c r="H32" s="158">
        <f t="shared" si="8"/>
        <v>0</v>
      </c>
      <c r="I32" s="26"/>
      <c r="J32" s="26"/>
      <c r="K32" s="26"/>
      <c r="L32" s="26"/>
      <c r="M32" s="20">
        <f t="shared" si="9"/>
        <v>0</v>
      </c>
      <c r="N32" s="20">
        <f t="shared" si="9"/>
        <v>0</v>
      </c>
      <c r="O32" s="26"/>
      <c r="P32" s="26"/>
      <c r="Q32" s="26"/>
      <c r="R32" s="26"/>
      <c r="S32" s="63"/>
      <c r="V32" s="58">
        <f>H27</f>
        <v>10</v>
      </c>
      <c r="W32" s="58">
        <f>E27</f>
        <v>0</v>
      </c>
      <c r="X32" s="64" t="s">
        <v>140</v>
      </c>
      <c r="Y32" s="58" t="str">
        <f>A32</f>
        <v>PAT</v>
      </c>
      <c r="Z32" s="58">
        <f>C32</f>
        <v>0</v>
      </c>
      <c r="AA32" s="65">
        <f>E32</f>
        <v>0</v>
      </c>
    </row>
    <row r="33" spans="1:27" s="16" customFormat="1" ht="12.75" hidden="1" customHeight="1">
      <c r="A33" s="24" t="s">
        <v>38</v>
      </c>
      <c r="B33" s="159">
        <f>B20+7</f>
        <v>43164</v>
      </c>
      <c r="C33" s="158"/>
      <c r="D33" s="158"/>
      <c r="E33" s="62"/>
      <c r="F33" s="20"/>
      <c r="G33" s="158">
        <f t="shared" si="7"/>
        <v>0</v>
      </c>
      <c r="H33" s="158">
        <f t="shared" si="8"/>
        <v>0</v>
      </c>
      <c r="I33" s="25"/>
      <c r="J33" s="25"/>
      <c r="K33" s="20"/>
      <c r="L33" s="20"/>
      <c r="M33" s="20">
        <f t="shared" si="9"/>
        <v>0</v>
      </c>
      <c r="N33" s="20">
        <f t="shared" si="9"/>
        <v>0</v>
      </c>
      <c r="O33" s="25"/>
      <c r="P33" s="25"/>
      <c r="Q33" s="20"/>
      <c r="R33" s="20"/>
      <c r="S33" s="63"/>
      <c r="V33" s="58">
        <f>H27</f>
        <v>10</v>
      </c>
      <c r="W33" s="58">
        <f>E27</f>
        <v>0</v>
      </c>
      <c r="X33" s="64" t="s">
        <v>140</v>
      </c>
      <c r="Y33" s="58" t="str">
        <f>A33</f>
        <v>LCH</v>
      </c>
      <c r="Z33" s="58">
        <f>C33</f>
        <v>0</v>
      </c>
      <c r="AA33" s="65">
        <f>E33</f>
        <v>0</v>
      </c>
    </row>
    <row r="34" spans="1:27" s="16" customFormat="1" ht="12.75" hidden="1" customHeight="1">
      <c r="A34" s="24"/>
      <c r="B34" s="159"/>
      <c r="C34" s="158"/>
      <c r="D34" s="158"/>
      <c r="E34" s="62"/>
      <c r="F34" s="20"/>
      <c r="G34" s="158">
        <f t="shared" si="7"/>
        <v>0</v>
      </c>
      <c r="H34" s="158">
        <f t="shared" si="8"/>
        <v>0</v>
      </c>
      <c r="I34" s="20"/>
      <c r="J34" s="20"/>
      <c r="K34" s="20"/>
      <c r="L34" s="20"/>
      <c r="M34" s="20">
        <f t="shared" si="9"/>
        <v>0</v>
      </c>
      <c r="N34" s="20">
        <f t="shared" si="9"/>
        <v>0</v>
      </c>
      <c r="O34" s="20"/>
      <c r="P34" s="20"/>
      <c r="Q34" s="20"/>
      <c r="R34" s="20"/>
      <c r="S34" s="63"/>
      <c r="V34" s="58">
        <f>H27</f>
        <v>10</v>
      </c>
      <c r="W34" s="58">
        <f>E27</f>
        <v>0</v>
      </c>
      <c r="X34" s="64" t="s">
        <v>140</v>
      </c>
      <c r="Y34" s="58">
        <f>A34</f>
        <v>0</v>
      </c>
      <c r="Z34" s="58">
        <f>C34</f>
        <v>0</v>
      </c>
      <c r="AA34" s="65">
        <f>E34</f>
        <v>0</v>
      </c>
    </row>
    <row r="35" spans="1:27" s="16" customFormat="1" ht="12.75" hidden="1" customHeight="1">
      <c r="A35" s="24" t="s">
        <v>21</v>
      </c>
      <c r="B35" s="159"/>
      <c r="C35" s="158"/>
      <c r="D35" s="158"/>
      <c r="E35" s="62"/>
      <c r="F35" s="20"/>
      <c r="G35" s="158">
        <f t="shared" si="7"/>
        <v>0</v>
      </c>
      <c r="H35" s="158">
        <f t="shared" si="8"/>
        <v>0</v>
      </c>
      <c r="I35" s="20"/>
      <c r="J35" s="20"/>
      <c r="K35" s="20"/>
      <c r="L35" s="20"/>
      <c r="M35" s="20">
        <f t="shared" si="9"/>
        <v>0</v>
      </c>
      <c r="N35" s="20">
        <f t="shared" si="9"/>
        <v>0</v>
      </c>
      <c r="O35" s="26"/>
      <c r="P35" s="26"/>
      <c r="Q35" s="26"/>
      <c r="R35" s="26"/>
      <c r="S35" s="63"/>
      <c r="V35" s="58">
        <f>H27</f>
        <v>10</v>
      </c>
      <c r="W35" s="58">
        <f>E27</f>
        <v>0</v>
      </c>
      <c r="X35" s="64" t="s">
        <v>140</v>
      </c>
      <c r="Y35" s="58" t="str">
        <f>A35</f>
        <v>COSCO T/S</v>
      </c>
      <c r="Z35" s="58">
        <f>C35</f>
        <v>0</v>
      </c>
      <c r="AA35" s="65">
        <f>E35</f>
        <v>0</v>
      </c>
    </row>
    <row r="36" spans="1:27" s="16" customFormat="1" ht="12.75" hidden="1" customHeight="1">
      <c r="A36" s="24" t="s">
        <v>22</v>
      </c>
      <c r="B36" s="28"/>
      <c r="C36" s="29">
        <v>620</v>
      </c>
      <c r="D36" s="29">
        <v>8680</v>
      </c>
      <c r="E36" s="68">
        <f>SUM(E31:E35)</f>
        <v>0</v>
      </c>
      <c r="F36" s="30">
        <f>SUM(F31:F35)</f>
        <v>0</v>
      </c>
      <c r="G36" s="29">
        <f t="shared" si="7"/>
        <v>-620</v>
      </c>
      <c r="H36" s="29">
        <f t="shared" si="8"/>
        <v>-8680</v>
      </c>
      <c r="I36" s="31">
        <f t="shared" ref="I36:R36" si="10">SUM(I31:I35)</f>
        <v>0</v>
      </c>
      <c r="J36" s="31">
        <f t="shared" si="10"/>
        <v>0</v>
      </c>
      <c r="K36" s="31">
        <f t="shared" si="10"/>
        <v>0</v>
      </c>
      <c r="L36" s="31">
        <f t="shared" si="10"/>
        <v>0</v>
      </c>
      <c r="M36" s="31">
        <f t="shared" si="10"/>
        <v>0</v>
      </c>
      <c r="N36" s="31">
        <f t="shared" si="10"/>
        <v>0</v>
      </c>
      <c r="O36" s="20">
        <f t="shared" si="10"/>
        <v>0</v>
      </c>
      <c r="P36" s="31">
        <f t="shared" si="10"/>
        <v>0</v>
      </c>
      <c r="Q36" s="31">
        <f t="shared" si="10"/>
        <v>0</v>
      </c>
      <c r="R36" s="31">
        <f t="shared" si="10"/>
        <v>0</v>
      </c>
      <c r="S36" s="63"/>
      <c r="V36" s="58"/>
      <c r="W36" s="58"/>
      <c r="X36" s="64"/>
      <c r="Y36" s="58"/>
      <c r="Z36" s="58"/>
      <c r="AA36" s="58"/>
    </row>
    <row r="37" spans="1:27" s="16" customFormat="1" ht="12.75" hidden="1" customHeight="1">
      <c r="A37" s="69">
        <f>D36/C36</f>
        <v>14</v>
      </c>
      <c r="C37" s="70"/>
      <c r="E37" s="35">
        <f>E36/C36</f>
        <v>0</v>
      </c>
      <c r="F37" s="35">
        <f>F36/D36</f>
        <v>0</v>
      </c>
      <c r="I37" s="71" t="s">
        <v>89</v>
      </c>
      <c r="J37" s="72">
        <f>E36/C36</f>
        <v>0</v>
      </c>
      <c r="K37" s="71"/>
      <c r="L37" s="71">
        <f>C36*0.9</f>
        <v>558</v>
      </c>
      <c r="M37" s="71"/>
      <c r="N37" s="71"/>
      <c r="O37" s="88" t="s">
        <v>148</v>
      </c>
      <c r="P37" s="71"/>
      <c r="Q37" s="73" t="e">
        <f>#REF!+P31+P33+#REF!+#REF!+#REF!+J31+#REF!+L31+J33+R33</f>
        <v>#REF!</v>
      </c>
      <c r="V37" s="58"/>
      <c r="W37" s="58"/>
      <c r="X37" s="64"/>
      <c r="Y37" s="58"/>
      <c r="Z37" s="58"/>
      <c r="AA37" s="58"/>
    </row>
    <row r="38" spans="1:27" hidden="1"/>
    <row r="39" spans="1:27" hidden="1"/>
    <row r="40" spans="1:27" s="12" customFormat="1" ht="12.75" hidden="1" customHeight="1">
      <c r="A40" s="82" t="s">
        <v>140</v>
      </c>
      <c r="B40" s="83" t="s">
        <v>338</v>
      </c>
      <c r="C40" s="84"/>
      <c r="D40" s="85"/>
      <c r="E40" s="83" t="s">
        <v>339</v>
      </c>
      <c r="F40" s="85"/>
      <c r="G40" s="82" t="s">
        <v>0</v>
      </c>
      <c r="H40" s="86">
        <v>11</v>
      </c>
      <c r="I40" s="85"/>
      <c r="J40" s="85" t="s">
        <v>74</v>
      </c>
      <c r="K40" s="85"/>
      <c r="L40" s="85"/>
      <c r="M40" s="87"/>
      <c r="N40" s="87"/>
      <c r="O40" s="87"/>
      <c r="P40" s="87"/>
      <c r="Q40" s="87"/>
      <c r="R40" s="87"/>
      <c r="S40" s="87"/>
      <c r="T40" s="11"/>
      <c r="U40" s="11"/>
      <c r="V40" s="11"/>
      <c r="W40" s="11"/>
      <c r="X40" s="11"/>
    </row>
    <row r="41" spans="1:27" s="16" customFormat="1" ht="12.75" hidden="1" customHeight="1">
      <c r="A41" s="192" t="s">
        <v>6</v>
      </c>
      <c r="B41" s="185" t="s">
        <v>7</v>
      </c>
      <c r="C41" s="181" t="s">
        <v>1</v>
      </c>
      <c r="D41" s="182"/>
      <c r="E41" s="181" t="s">
        <v>2</v>
      </c>
      <c r="F41" s="182"/>
      <c r="G41" s="179" t="s">
        <v>3</v>
      </c>
      <c r="H41" s="179"/>
      <c r="I41" s="189" t="s">
        <v>4</v>
      </c>
      <c r="J41" s="191"/>
      <c r="K41" s="191"/>
      <c r="L41" s="191"/>
      <c r="M41" s="191"/>
      <c r="N41" s="190"/>
      <c r="O41" s="181" t="s">
        <v>146</v>
      </c>
      <c r="P41" s="182"/>
      <c r="Q41" s="179" t="s">
        <v>147</v>
      </c>
      <c r="R41" s="179"/>
      <c r="S41" s="185" t="s">
        <v>5</v>
      </c>
      <c r="T41" s="188"/>
      <c r="U41" s="188"/>
      <c r="V41" s="58"/>
      <c r="W41" s="58"/>
      <c r="X41" s="58"/>
      <c r="Y41" s="58"/>
      <c r="Z41" s="58"/>
      <c r="AA41" s="58"/>
    </row>
    <row r="42" spans="1:27" s="16" customFormat="1" ht="12.75" hidden="1" customHeight="1">
      <c r="A42" s="193"/>
      <c r="B42" s="186"/>
      <c r="C42" s="183"/>
      <c r="D42" s="184"/>
      <c r="E42" s="183"/>
      <c r="F42" s="184"/>
      <c r="G42" s="179"/>
      <c r="H42" s="179"/>
      <c r="I42" s="189" t="s">
        <v>8</v>
      </c>
      <c r="J42" s="190"/>
      <c r="K42" s="189" t="s">
        <v>10</v>
      </c>
      <c r="L42" s="190"/>
      <c r="M42" s="189" t="s">
        <v>12</v>
      </c>
      <c r="N42" s="190"/>
      <c r="O42" s="183"/>
      <c r="P42" s="184"/>
      <c r="Q42" s="179"/>
      <c r="R42" s="179"/>
      <c r="S42" s="186"/>
      <c r="T42" s="188"/>
      <c r="U42" s="188"/>
      <c r="V42" s="58"/>
      <c r="W42" s="58"/>
      <c r="X42" s="58"/>
      <c r="Y42" s="58"/>
      <c r="Z42" s="58"/>
      <c r="AA42" s="58"/>
    </row>
    <row r="43" spans="1:27" s="16" customFormat="1" ht="12.75" hidden="1" customHeight="1">
      <c r="A43" s="194"/>
      <c r="B43" s="187"/>
      <c r="C43" s="179" t="s">
        <v>13</v>
      </c>
      <c r="D43" s="179" t="s">
        <v>14</v>
      </c>
      <c r="E43" s="190" t="s">
        <v>13</v>
      </c>
      <c r="F43" s="179" t="s">
        <v>14</v>
      </c>
      <c r="G43" s="179" t="s">
        <v>13</v>
      </c>
      <c r="H43" s="179" t="s">
        <v>14</v>
      </c>
      <c r="I43" s="190" t="s">
        <v>13</v>
      </c>
      <c r="J43" s="179" t="s">
        <v>14</v>
      </c>
      <c r="K43" s="190" t="s">
        <v>13</v>
      </c>
      <c r="L43" s="179" t="s">
        <v>14</v>
      </c>
      <c r="M43" s="179"/>
      <c r="N43" s="179"/>
      <c r="O43" s="190" t="s">
        <v>13</v>
      </c>
      <c r="P43" s="179" t="s">
        <v>14</v>
      </c>
      <c r="Q43" s="179" t="s">
        <v>13</v>
      </c>
      <c r="R43" s="179" t="s">
        <v>14</v>
      </c>
      <c r="S43" s="187"/>
      <c r="T43" s="188"/>
      <c r="U43" s="188"/>
      <c r="V43" s="58" t="s">
        <v>15</v>
      </c>
      <c r="W43" s="58" t="s">
        <v>16</v>
      </c>
      <c r="X43" s="58" t="s">
        <v>17</v>
      </c>
      <c r="Y43" s="58" t="s">
        <v>18</v>
      </c>
      <c r="Z43" s="58" t="s">
        <v>19</v>
      </c>
      <c r="AA43" s="58" t="s">
        <v>20</v>
      </c>
    </row>
    <row r="44" spans="1:27" s="16" customFormat="1" ht="12.75" hidden="1" customHeight="1">
      <c r="A44" s="24" t="s">
        <v>167</v>
      </c>
      <c r="B44" s="180">
        <f>B31+7</f>
        <v>43168</v>
      </c>
      <c r="C44" s="179">
        <v>100</v>
      </c>
      <c r="D44" s="179">
        <v>1200</v>
      </c>
      <c r="E44" s="62"/>
      <c r="F44" s="20"/>
      <c r="G44" s="179">
        <f t="shared" ref="G44:G49" si="11">E44-C44</f>
        <v>-100</v>
      </c>
      <c r="H44" s="179">
        <f t="shared" ref="H44:H49" si="12">F44-D44</f>
        <v>-1200</v>
      </c>
      <c r="I44" s="25"/>
      <c r="J44" s="25"/>
      <c r="K44" s="26"/>
      <c r="L44" s="26"/>
      <c r="M44" s="20">
        <f t="shared" ref="M44:N48" si="13">I44+K44</f>
        <v>0</v>
      </c>
      <c r="N44" s="20">
        <f t="shared" si="13"/>
        <v>0</v>
      </c>
      <c r="O44" s="25"/>
      <c r="P44" s="25"/>
      <c r="Q44" s="26"/>
      <c r="R44" s="26"/>
      <c r="S44" s="63"/>
      <c r="V44" s="58">
        <f>H40</f>
        <v>11</v>
      </c>
      <c r="W44" s="58" t="str">
        <f>E40</f>
        <v>RBC2-A23-108-N</v>
      </c>
      <c r="X44" s="64" t="s">
        <v>140</v>
      </c>
      <c r="Y44" s="58" t="str">
        <f>A44</f>
        <v>KOS</v>
      </c>
      <c r="Z44" s="58">
        <f>C44</f>
        <v>100</v>
      </c>
      <c r="AA44" s="65">
        <f>E44</f>
        <v>0</v>
      </c>
    </row>
    <row r="45" spans="1:27" s="16" customFormat="1" ht="12.75" hidden="1" customHeight="1">
      <c r="A45" s="24" t="s">
        <v>168</v>
      </c>
      <c r="B45" s="180">
        <f>B32+7</f>
        <v>43170</v>
      </c>
      <c r="C45" s="179"/>
      <c r="D45" s="179"/>
      <c r="E45" s="62"/>
      <c r="F45" s="20"/>
      <c r="G45" s="179">
        <f t="shared" si="11"/>
        <v>0</v>
      </c>
      <c r="H45" s="179">
        <f t="shared" si="12"/>
        <v>0</v>
      </c>
      <c r="I45" s="26"/>
      <c r="J45" s="26"/>
      <c r="K45" s="26"/>
      <c r="L45" s="26"/>
      <c r="M45" s="20">
        <f t="shared" si="13"/>
        <v>0</v>
      </c>
      <c r="N45" s="20">
        <f t="shared" si="13"/>
        <v>0</v>
      </c>
      <c r="O45" s="26"/>
      <c r="P45" s="26"/>
      <c r="Q45" s="26"/>
      <c r="R45" s="26"/>
      <c r="S45" s="63"/>
      <c r="V45" s="58">
        <f>H40</f>
        <v>11</v>
      </c>
      <c r="W45" s="58" t="str">
        <f>E40</f>
        <v>RBC2-A23-108-N</v>
      </c>
      <c r="X45" s="64" t="s">
        <v>140</v>
      </c>
      <c r="Y45" s="58" t="str">
        <f>A45</f>
        <v>PAT</v>
      </c>
      <c r="Z45" s="58">
        <f>C45</f>
        <v>0</v>
      </c>
      <c r="AA45" s="65">
        <f>E45</f>
        <v>0</v>
      </c>
    </row>
    <row r="46" spans="1:27" s="16" customFormat="1" ht="12.75" hidden="1" customHeight="1">
      <c r="A46" s="24" t="s">
        <v>38</v>
      </c>
      <c r="B46" s="180">
        <f>B33+7</f>
        <v>43171</v>
      </c>
      <c r="C46" s="179">
        <v>520</v>
      </c>
      <c r="D46" s="179">
        <v>7480</v>
      </c>
      <c r="E46" s="62">
        <v>469</v>
      </c>
      <c r="F46" s="20">
        <v>5401</v>
      </c>
      <c r="G46" s="179">
        <f t="shared" si="11"/>
        <v>-51</v>
      </c>
      <c r="H46" s="179">
        <f t="shared" si="12"/>
        <v>-2079</v>
      </c>
      <c r="I46" s="25"/>
      <c r="J46" s="25"/>
      <c r="K46" s="20"/>
      <c r="L46" s="20"/>
      <c r="M46" s="20">
        <f t="shared" si="13"/>
        <v>0</v>
      </c>
      <c r="N46" s="20">
        <f t="shared" si="13"/>
        <v>0</v>
      </c>
      <c r="O46" s="25"/>
      <c r="P46" s="25"/>
      <c r="Q46" s="20"/>
      <c r="R46" s="20"/>
      <c r="S46" s="63"/>
      <c r="V46" s="58">
        <f>H40</f>
        <v>11</v>
      </c>
      <c r="W46" s="58" t="str">
        <f>E40</f>
        <v>RBC2-A23-108-N</v>
      </c>
      <c r="X46" s="64" t="s">
        <v>140</v>
      </c>
      <c r="Y46" s="58" t="str">
        <f>A46</f>
        <v>LCH</v>
      </c>
      <c r="Z46" s="58">
        <f>C46</f>
        <v>520</v>
      </c>
      <c r="AA46" s="65">
        <f>E46</f>
        <v>469</v>
      </c>
    </row>
    <row r="47" spans="1:27" s="16" customFormat="1" ht="12.75" hidden="1" customHeight="1">
      <c r="A47" s="24"/>
      <c r="B47" s="180"/>
      <c r="C47" s="179"/>
      <c r="D47" s="179"/>
      <c r="E47" s="62"/>
      <c r="F47" s="20"/>
      <c r="G47" s="179">
        <f t="shared" si="11"/>
        <v>0</v>
      </c>
      <c r="H47" s="179">
        <f t="shared" si="12"/>
        <v>0</v>
      </c>
      <c r="I47" s="20"/>
      <c r="J47" s="20"/>
      <c r="K47" s="20"/>
      <c r="L47" s="20"/>
      <c r="M47" s="20">
        <f t="shared" si="13"/>
        <v>0</v>
      </c>
      <c r="N47" s="20">
        <f t="shared" si="13"/>
        <v>0</v>
      </c>
      <c r="O47" s="20"/>
      <c r="P47" s="20"/>
      <c r="Q47" s="20"/>
      <c r="R47" s="20"/>
      <c r="S47" s="63"/>
      <c r="V47" s="58">
        <f>H40</f>
        <v>11</v>
      </c>
      <c r="W47" s="58" t="str">
        <f>E40</f>
        <v>RBC2-A23-108-N</v>
      </c>
      <c r="X47" s="64" t="s">
        <v>140</v>
      </c>
      <c r="Y47" s="58">
        <f>A47</f>
        <v>0</v>
      </c>
      <c r="Z47" s="58">
        <f>C47</f>
        <v>0</v>
      </c>
      <c r="AA47" s="65">
        <f>E47</f>
        <v>0</v>
      </c>
    </row>
    <row r="48" spans="1:27" s="16" customFormat="1" ht="12.75" hidden="1" customHeight="1">
      <c r="A48" s="24" t="s">
        <v>21</v>
      </c>
      <c r="B48" s="180"/>
      <c r="C48" s="179"/>
      <c r="D48" s="179"/>
      <c r="E48" s="62"/>
      <c r="F48" s="20"/>
      <c r="G48" s="179">
        <f t="shared" si="11"/>
        <v>0</v>
      </c>
      <c r="H48" s="179">
        <f t="shared" si="12"/>
        <v>0</v>
      </c>
      <c r="I48" s="20"/>
      <c r="J48" s="20"/>
      <c r="K48" s="20"/>
      <c r="L48" s="20"/>
      <c r="M48" s="20">
        <f t="shared" si="13"/>
        <v>0</v>
      </c>
      <c r="N48" s="20">
        <f t="shared" si="13"/>
        <v>0</v>
      </c>
      <c r="O48" s="26"/>
      <c r="P48" s="26"/>
      <c r="Q48" s="26"/>
      <c r="R48" s="26"/>
      <c r="S48" s="63"/>
      <c r="V48" s="58">
        <f>H40</f>
        <v>11</v>
      </c>
      <c r="W48" s="58" t="str">
        <f>E40</f>
        <v>RBC2-A23-108-N</v>
      </c>
      <c r="X48" s="64" t="s">
        <v>140</v>
      </c>
      <c r="Y48" s="58" t="str">
        <f>A48</f>
        <v>COSCO T/S</v>
      </c>
      <c r="Z48" s="58">
        <f>C48</f>
        <v>0</v>
      </c>
      <c r="AA48" s="65">
        <f>E48</f>
        <v>0</v>
      </c>
    </row>
    <row r="49" spans="1:27" s="16" customFormat="1" ht="12.75" hidden="1" customHeight="1">
      <c r="A49" s="24" t="s">
        <v>22</v>
      </c>
      <c r="B49" s="28"/>
      <c r="C49" s="29">
        <v>620</v>
      </c>
      <c r="D49" s="29">
        <v>8680</v>
      </c>
      <c r="E49" s="68">
        <f>SUM(E44:E48)</f>
        <v>469</v>
      </c>
      <c r="F49" s="30">
        <f>SUM(F44:F48)</f>
        <v>5401</v>
      </c>
      <c r="G49" s="29">
        <f t="shared" si="11"/>
        <v>-151</v>
      </c>
      <c r="H49" s="29">
        <f t="shared" si="12"/>
        <v>-3279</v>
      </c>
      <c r="I49" s="31">
        <f t="shared" ref="I49:R49" si="14">SUM(I44:I48)</f>
        <v>0</v>
      </c>
      <c r="J49" s="31">
        <f t="shared" si="14"/>
        <v>0</v>
      </c>
      <c r="K49" s="31">
        <f t="shared" si="14"/>
        <v>0</v>
      </c>
      <c r="L49" s="31">
        <f t="shared" si="14"/>
        <v>0</v>
      </c>
      <c r="M49" s="31">
        <f t="shared" si="14"/>
        <v>0</v>
      </c>
      <c r="N49" s="31">
        <f t="shared" si="14"/>
        <v>0</v>
      </c>
      <c r="O49" s="20">
        <f t="shared" si="14"/>
        <v>0</v>
      </c>
      <c r="P49" s="31">
        <f t="shared" si="14"/>
        <v>0</v>
      </c>
      <c r="Q49" s="31">
        <f t="shared" si="14"/>
        <v>0</v>
      </c>
      <c r="R49" s="31">
        <f t="shared" si="14"/>
        <v>0</v>
      </c>
      <c r="S49" s="63"/>
      <c r="V49" s="58"/>
      <c r="W49" s="58"/>
      <c r="X49" s="64"/>
      <c r="Y49" s="58"/>
      <c r="Z49" s="58"/>
      <c r="AA49" s="58"/>
    </row>
    <row r="50" spans="1:27" s="16" customFormat="1" ht="12.75" hidden="1" customHeight="1">
      <c r="A50" s="69">
        <f>D49/C49</f>
        <v>14</v>
      </c>
      <c r="C50" s="70"/>
      <c r="E50" s="258">
        <f>E49/C49</f>
        <v>0.75645161290322582</v>
      </c>
      <c r="F50" s="258">
        <f>F49/D49</f>
        <v>0.6222350230414746</v>
      </c>
      <c r="I50" s="71" t="s">
        <v>89</v>
      </c>
      <c r="J50" s="72">
        <f>E49/C49</f>
        <v>0.75645161290322582</v>
      </c>
      <c r="K50" s="71"/>
      <c r="L50" s="71">
        <f>C49*0.9</f>
        <v>558</v>
      </c>
      <c r="M50" s="71"/>
      <c r="N50" s="71"/>
      <c r="O50" s="88" t="s">
        <v>148</v>
      </c>
      <c r="P50" s="71"/>
      <c r="Q50" s="73" t="e">
        <f>#REF!+P44+P46+#REF!+#REF!+#REF!+J44+#REF!+L44+J46+R46</f>
        <v>#REF!</v>
      </c>
      <c r="V50" s="58"/>
      <c r="W50" s="58"/>
      <c r="X50" s="64"/>
      <c r="Y50" s="58"/>
      <c r="Z50" s="58"/>
      <c r="AA50" s="58"/>
    </row>
    <row r="51" spans="1:27" hidden="1"/>
    <row r="52" spans="1:27" hidden="1"/>
    <row r="53" spans="1:27" s="12" customFormat="1" ht="12.75" hidden="1" customHeight="1">
      <c r="A53" s="82" t="s">
        <v>140</v>
      </c>
      <c r="B53" s="83" t="s">
        <v>379</v>
      </c>
      <c r="C53" s="84"/>
      <c r="D53" s="85"/>
      <c r="E53" s="83" t="s">
        <v>415</v>
      </c>
      <c r="F53" s="85"/>
      <c r="G53" s="82" t="s">
        <v>0</v>
      </c>
      <c r="H53" s="86">
        <v>12</v>
      </c>
      <c r="I53" s="85"/>
      <c r="J53" s="85" t="s">
        <v>74</v>
      </c>
      <c r="K53" s="411">
        <v>2</v>
      </c>
      <c r="L53" s="85"/>
      <c r="M53" s="87"/>
      <c r="N53" s="87"/>
      <c r="O53" s="87"/>
      <c r="P53" s="87"/>
      <c r="Q53" s="87"/>
      <c r="R53" s="87"/>
      <c r="S53" s="87"/>
      <c r="T53" s="11"/>
      <c r="U53" s="11"/>
      <c r="V53" s="11"/>
      <c r="W53" s="11"/>
      <c r="X53" s="11"/>
    </row>
    <row r="54" spans="1:27" s="16" customFormat="1" ht="12.75" hidden="1" customHeight="1">
      <c r="A54" s="276" t="s">
        <v>6</v>
      </c>
      <c r="B54" s="279" t="s">
        <v>7</v>
      </c>
      <c r="C54" s="282" t="s">
        <v>1</v>
      </c>
      <c r="D54" s="283"/>
      <c r="E54" s="282" t="s">
        <v>2</v>
      </c>
      <c r="F54" s="283"/>
      <c r="G54" s="274" t="s">
        <v>3</v>
      </c>
      <c r="H54" s="274"/>
      <c r="I54" s="287" t="s">
        <v>4</v>
      </c>
      <c r="J54" s="289"/>
      <c r="K54" s="289"/>
      <c r="L54" s="289"/>
      <c r="M54" s="289"/>
      <c r="N54" s="288"/>
      <c r="O54" s="282" t="s">
        <v>146</v>
      </c>
      <c r="P54" s="283"/>
      <c r="Q54" s="274" t="s">
        <v>147</v>
      </c>
      <c r="R54" s="274"/>
      <c r="S54" s="279" t="s">
        <v>5</v>
      </c>
      <c r="T54" s="286"/>
      <c r="U54" s="286"/>
      <c r="V54" s="58"/>
      <c r="W54" s="58"/>
      <c r="X54" s="58"/>
      <c r="Y54" s="58"/>
      <c r="Z54" s="58"/>
      <c r="AA54" s="58"/>
    </row>
    <row r="55" spans="1:27" s="16" customFormat="1" ht="12.75" hidden="1" customHeight="1">
      <c r="A55" s="277"/>
      <c r="B55" s="280"/>
      <c r="C55" s="284"/>
      <c r="D55" s="285"/>
      <c r="E55" s="284"/>
      <c r="F55" s="285"/>
      <c r="G55" s="274"/>
      <c r="H55" s="274"/>
      <c r="I55" s="287" t="s">
        <v>8</v>
      </c>
      <c r="J55" s="288"/>
      <c r="K55" s="287" t="s">
        <v>10</v>
      </c>
      <c r="L55" s="288"/>
      <c r="M55" s="287" t="s">
        <v>12</v>
      </c>
      <c r="N55" s="288"/>
      <c r="O55" s="284"/>
      <c r="P55" s="285"/>
      <c r="Q55" s="274"/>
      <c r="R55" s="274"/>
      <c r="S55" s="280"/>
      <c r="T55" s="286"/>
      <c r="U55" s="286"/>
      <c r="V55" s="58"/>
      <c r="W55" s="58"/>
      <c r="X55" s="58"/>
      <c r="Y55" s="58"/>
      <c r="Z55" s="58"/>
      <c r="AA55" s="58"/>
    </row>
    <row r="56" spans="1:27" s="16" customFormat="1" ht="12.75" hidden="1" customHeight="1">
      <c r="A56" s="278"/>
      <c r="B56" s="281"/>
      <c r="C56" s="274" t="s">
        <v>13</v>
      </c>
      <c r="D56" s="274" t="s">
        <v>14</v>
      </c>
      <c r="E56" s="288" t="s">
        <v>13</v>
      </c>
      <c r="F56" s="274" t="s">
        <v>14</v>
      </c>
      <c r="G56" s="274" t="s">
        <v>13</v>
      </c>
      <c r="H56" s="274" t="s">
        <v>14</v>
      </c>
      <c r="I56" s="288" t="s">
        <v>13</v>
      </c>
      <c r="J56" s="274" t="s">
        <v>14</v>
      </c>
      <c r="K56" s="288" t="s">
        <v>13</v>
      </c>
      <c r="L56" s="274" t="s">
        <v>14</v>
      </c>
      <c r="M56" s="274"/>
      <c r="N56" s="274"/>
      <c r="O56" s="288" t="s">
        <v>13</v>
      </c>
      <c r="P56" s="274" t="s">
        <v>14</v>
      </c>
      <c r="Q56" s="274" t="s">
        <v>13</v>
      </c>
      <c r="R56" s="274" t="s">
        <v>14</v>
      </c>
      <c r="S56" s="281"/>
      <c r="T56" s="286"/>
      <c r="U56" s="286"/>
      <c r="V56" s="58" t="s">
        <v>15</v>
      </c>
      <c r="W56" s="58" t="s">
        <v>16</v>
      </c>
      <c r="X56" s="58" t="s">
        <v>17</v>
      </c>
      <c r="Y56" s="58" t="s">
        <v>18</v>
      </c>
      <c r="Z56" s="58" t="s">
        <v>19</v>
      </c>
      <c r="AA56" s="58" t="s">
        <v>20</v>
      </c>
    </row>
    <row r="57" spans="1:27" s="16" customFormat="1" ht="12.75" hidden="1" customHeight="1">
      <c r="A57" s="24" t="s">
        <v>167</v>
      </c>
      <c r="B57" s="275">
        <f>B44+7</f>
        <v>43175</v>
      </c>
      <c r="C57" s="274">
        <v>100</v>
      </c>
      <c r="D57" s="274">
        <v>1200</v>
      </c>
      <c r="E57" s="62"/>
      <c r="F57" s="20"/>
      <c r="G57" s="274">
        <f t="shared" ref="G57:G62" si="15">E57-C57</f>
        <v>-100</v>
      </c>
      <c r="H57" s="274">
        <f t="shared" ref="H57:H62" si="16">F57-D57</f>
        <v>-1200</v>
      </c>
      <c r="I57" s="25"/>
      <c r="J57" s="25"/>
      <c r="K57" s="26"/>
      <c r="L57" s="26"/>
      <c r="M57" s="20">
        <f t="shared" ref="M57:N61" si="17">I57+K57</f>
        <v>0</v>
      </c>
      <c r="N57" s="20">
        <f t="shared" si="17"/>
        <v>0</v>
      </c>
      <c r="O57" s="25"/>
      <c r="P57" s="25"/>
      <c r="Q57" s="26"/>
      <c r="R57" s="26"/>
      <c r="S57" s="63"/>
      <c r="V57" s="58">
        <f>H53</f>
        <v>12</v>
      </c>
      <c r="W57" s="58" t="str">
        <f>E53</f>
        <v>RBC2-TCN-037-N</v>
      </c>
      <c r="X57" s="64" t="s">
        <v>140</v>
      </c>
      <c r="Y57" s="58" t="str">
        <f>A57</f>
        <v>KOS</v>
      </c>
      <c r="Z57" s="58">
        <f>C57</f>
        <v>100</v>
      </c>
      <c r="AA57" s="65">
        <f>E57</f>
        <v>0</v>
      </c>
    </row>
    <row r="58" spans="1:27" s="16" customFormat="1" ht="12.75" hidden="1" customHeight="1">
      <c r="A58" s="24" t="s">
        <v>168</v>
      </c>
      <c r="B58" s="275">
        <f>B45+7</f>
        <v>43177</v>
      </c>
      <c r="C58" s="274"/>
      <c r="D58" s="274"/>
      <c r="E58" s="62"/>
      <c r="F58" s="20"/>
      <c r="G58" s="274">
        <f t="shared" si="15"/>
        <v>0</v>
      </c>
      <c r="H58" s="274">
        <f t="shared" si="16"/>
        <v>0</v>
      </c>
      <c r="I58" s="26"/>
      <c r="J58" s="26"/>
      <c r="K58" s="26"/>
      <c r="L58" s="26"/>
      <c r="M58" s="20">
        <f t="shared" si="17"/>
        <v>0</v>
      </c>
      <c r="N58" s="20">
        <f t="shared" si="17"/>
        <v>0</v>
      </c>
      <c r="O58" s="26"/>
      <c r="P58" s="26"/>
      <c r="Q58" s="26"/>
      <c r="R58" s="26"/>
      <c r="S58" s="63"/>
      <c r="V58" s="58">
        <f>H53</f>
        <v>12</v>
      </c>
      <c r="W58" s="58" t="str">
        <f>E53</f>
        <v>RBC2-TCN-037-N</v>
      </c>
      <c r="X58" s="64" t="s">
        <v>140</v>
      </c>
      <c r="Y58" s="58" t="str">
        <f>A58</f>
        <v>PAT</v>
      </c>
      <c r="Z58" s="58">
        <f>C58</f>
        <v>0</v>
      </c>
      <c r="AA58" s="65">
        <f>E58</f>
        <v>0</v>
      </c>
    </row>
    <row r="59" spans="1:27" s="16" customFormat="1" ht="12.75" hidden="1" customHeight="1">
      <c r="A59" s="24" t="s">
        <v>38</v>
      </c>
      <c r="B59" s="275">
        <f>B46+7</f>
        <v>43178</v>
      </c>
      <c r="C59" s="274">
        <v>520</v>
      </c>
      <c r="D59" s="274">
        <v>7480</v>
      </c>
      <c r="E59" s="62">
        <v>478</v>
      </c>
      <c r="F59" s="20">
        <v>5273</v>
      </c>
      <c r="G59" s="274">
        <f t="shared" si="15"/>
        <v>-42</v>
      </c>
      <c r="H59" s="274">
        <f t="shared" si="16"/>
        <v>-2207</v>
      </c>
      <c r="I59" s="25"/>
      <c r="J59" s="25"/>
      <c r="K59" s="20"/>
      <c r="L59" s="20"/>
      <c r="M59" s="20">
        <f t="shared" si="17"/>
        <v>0</v>
      </c>
      <c r="N59" s="20">
        <f t="shared" si="17"/>
        <v>0</v>
      </c>
      <c r="O59" s="25"/>
      <c r="P59" s="25"/>
      <c r="Q59" s="20"/>
      <c r="R59" s="20"/>
      <c r="S59" s="63"/>
      <c r="V59" s="58">
        <f>H53</f>
        <v>12</v>
      </c>
      <c r="W59" s="58" t="str">
        <f>E53</f>
        <v>RBC2-TCN-037-N</v>
      </c>
      <c r="X59" s="64" t="s">
        <v>140</v>
      </c>
      <c r="Y59" s="58" t="str">
        <f>A59</f>
        <v>LCH</v>
      </c>
      <c r="Z59" s="58">
        <f>C59</f>
        <v>520</v>
      </c>
      <c r="AA59" s="65">
        <f>E59</f>
        <v>478</v>
      </c>
    </row>
    <row r="60" spans="1:27" s="16" customFormat="1" ht="12.75" hidden="1" customHeight="1">
      <c r="A60" s="24"/>
      <c r="B60" s="275"/>
      <c r="C60" s="274"/>
      <c r="D60" s="274"/>
      <c r="E60" s="62"/>
      <c r="F60" s="20"/>
      <c r="G60" s="274">
        <f t="shared" si="15"/>
        <v>0</v>
      </c>
      <c r="H60" s="274">
        <f t="shared" si="16"/>
        <v>0</v>
      </c>
      <c r="I60" s="20"/>
      <c r="J60" s="20"/>
      <c r="K60" s="20"/>
      <c r="L60" s="20"/>
      <c r="M60" s="20">
        <f t="shared" si="17"/>
        <v>0</v>
      </c>
      <c r="N60" s="20">
        <f t="shared" si="17"/>
        <v>0</v>
      </c>
      <c r="O60" s="20"/>
      <c r="P60" s="20"/>
      <c r="Q60" s="20"/>
      <c r="R60" s="20"/>
      <c r="S60" s="63"/>
      <c r="V60" s="58">
        <f>H53</f>
        <v>12</v>
      </c>
      <c r="W60" s="58" t="str">
        <f>E53</f>
        <v>RBC2-TCN-037-N</v>
      </c>
      <c r="X60" s="64" t="s">
        <v>140</v>
      </c>
      <c r="Y60" s="58">
        <f>A60</f>
        <v>0</v>
      </c>
      <c r="Z60" s="58">
        <f>C60</f>
        <v>0</v>
      </c>
      <c r="AA60" s="65">
        <f>E60</f>
        <v>0</v>
      </c>
    </row>
    <row r="61" spans="1:27" s="16" customFormat="1" ht="12.75" hidden="1" customHeight="1">
      <c r="A61" s="24" t="s">
        <v>21</v>
      </c>
      <c r="B61" s="275"/>
      <c r="C61" s="274"/>
      <c r="D61" s="274"/>
      <c r="E61" s="62"/>
      <c r="F61" s="20"/>
      <c r="G61" s="274">
        <f t="shared" si="15"/>
        <v>0</v>
      </c>
      <c r="H61" s="274">
        <f t="shared" si="16"/>
        <v>0</v>
      </c>
      <c r="I61" s="20"/>
      <c r="J61" s="20"/>
      <c r="K61" s="20"/>
      <c r="L61" s="20"/>
      <c r="M61" s="20">
        <f t="shared" si="17"/>
        <v>0</v>
      </c>
      <c r="N61" s="20">
        <f t="shared" si="17"/>
        <v>0</v>
      </c>
      <c r="O61" s="26"/>
      <c r="P61" s="26"/>
      <c r="Q61" s="26"/>
      <c r="R61" s="26"/>
      <c r="S61" s="63"/>
      <c r="V61" s="58">
        <f>H53</f>
        <v>12</v>
      </c>
      <c r="W61" s="58" t="str">
        <f>E53</f>
        <v>RBC2-TCN-037-N</v>
      </c>
      <c r="X61" s="64" t="s">
        <v>140</v>
      </c>
      <c r="Y61" s="58" t="str">
        <f>A61</f>
        <v>COSCO T/S</v>
      </c>
      <c r="Z61" s="58">
        <f>C61</f>
        <v>0</v>
      </c>
      <c r="AA61" s="65">
        <f>E61</f>
        <v>0</v>
      </c>
    </row>
    <row r="62" spans="1:27" s="16" customFormat="1" ht="12.75" hidden="1" customHeight="1">
      <c r="A62" s="24" t="s">
        <v>22</v>
      </c>
      <c r="B62" s="28"/>
      <c r="C62" s="29">
        <v>620</v>
      </c>
      <c r="D62" s="29">
        <v>8680</v>
      </c>
      <c r="E62" s="68">
        <f>SUM(E57:E61)</f>
        <v>478</v>
      </c>
      <c r="F62" s="30">
        <f>SUM(F57:F61)</f>
        <v>5273</v>
      </c>
      <c r="G62" s="29">
        <f t="shared" si="15"/>
        <v>-142</v>
      </c>
      <c r="H62" s="29">
        <f t="shared" si="16"/>
        <v>-3407</v>
      </c>
      <c r="I62" s="31">
        <f t="shared" ref="I62:R62" si="18">SUM(I57:I61)</f>
        <v>0</v>
      </c>
      <c r="J62" s="31">
        <f t="shared" si="18"/>
        <v>0</v>
      </c>
      <c r="K62" s="31">
        <f t="shared" si="18"/>
        <v>0</v>
      </c>
      <c r="L62" s="31">
        <f t="shared" si="18"/>
        <v>0</v>
      </c>
      <c r="M62" s="31">
        <f t="shared" si="18"/>
        <v>0</v>
      </c>
      <c r="N62" s="31">
        <f t="shared" si="18"/>
        <v>0</v>
      </c>
      <c r="O62" s="20">
        <f t="shared" si="18"/>
        <v>0</v>
      </c>
      <c r="P62" s="31">
        <f t="shared" si="18"/>
        <v>0</v>
      </c>
      <c r="Q62" s="31">
        <f t="shared" si="18"/>
        <v>0</v>
      </c>
      <c r="R62" s="31">
        <f t="shared" si="18"/>
        <v>0</v>
      </c>
      <c r="S62" s="63"/>
      <c r="V62" s="58"/>
      <c r="W62" s="58"/>
      <c r="X62" s="64"/>
      <c r="Y62" s="58"/>
      <c r="Z62" s="58"/>
      <c r="AA62" s="58"/>
    </row>
    <row r="63" spans="1:27" s="16" customFormat="1" ht="12.75" hidden="1" customHeight="1">
      <c r="A63" s="69">
        <f>D62/C62</f>
        <v>14</v>
      </c>
      <c r="C63" s="70"/>
      <c r="E63" s="258">
        <f>E62/C62</f>
        <v>0.7709677419354839</v>
      </c>
      <c r="F63" s="258">
        <f>F62/D62</f>
        <v>0.6074884792626728</v>
      </c>
      <c r="I63" s="71" t="s">
        <v>89</v>
      </c>
      <c r="J63" s="72">
        <f>E62/C62</f>
        <v>0.7709677419354839</v>
      </c>
      <c r="K63" s="71"/>
      <c r="L63" s="71">
        <f>C62*0.9</f>
        <v>558</v>
      </c>
      <c r="M63" s="71"/>
      <c r="N63" s="71"/>
      <c r="O63" s="88" t="s">
        <v>148</v>
      </c>
      <c r="P63" s="71"/>
      <c r="Q63" s="73" t="e">
        <f>#REF!+P57+P59+#REF!+#REF!+#REF!+J57+#REF!+L57+J59+R59</f>
        <v>#REF!</v>
      </c>
      <c r="V63" s="58"/>
      <c r="W63" s="58"/>
      <c r="X63" s="64"/>
      <c r="Y63" s="58"/>
      <c r="Z63" s="58"/>
      <c r="AA63" s="58"/>
    </row>
    <row r="64" spans="1:27" hidden="1"/>
    <row r="65" spans="1:27" hidden="1"/>
    <row r="66" spans="1:27" s="12" customFormat="1" ht="12.75" hidden="1" customHeight="1">
      <c r="A66" s="82" t="s">
        <v>140</v>
      </c>
      <c r="B66" s="83" t="s">
        <v>407</v>
      </c>
      <c r="C66" s="84"/>
      <c r="D66" s="85"/>
      <c r="E66" s="83" t="s">
        <v>670</v>
      </c>
      <c r="F66" s="85"/>
      <c r="G66" s="82" t="s">
        <v>0</v>
      </c>
      <c r="H66" s="86">
        <v>13</v>
      </c>
      <c r="I66" s="85"/>
      <c r="J66" s="85" t="s">
        <v>74</v>
      </c>
      <c r="K66" s="85"/>
      <c r="L66" s="85"/>
      <c r="M66" s="87"/>
      <c r="N66" s="87"/>
      <c r="O66" s="87"/>
      <c r="P66" s="87"/>
      <c r="Q66" s="87"/>
      <c r="R66" s="87"/>
      <c r="S66" s="87"/>
      <c r="T66" s="11"/>
      <c r="U66" s="11"/>
      <c r="V66" s="11"/>
      <c r="W66" s="11"/>
      <c r="X66" s="11"/>
    </row>
    <row r="67" spans="1:27" s="16" customFormat="1" ht="12.75" hidden="1" customHeight="1">
      <c r="A67" s="300" t="s">
        <v>6</v>
      </c>
      <c r="B67" s="303" t="s">
        <v>7</v>
      </c>
      <c r="C67" s="306" t="s">
        <v>1</v>
      </c>
      <c r="D67" s="307"/>
      <c r="E67" s="306" t="s">
        <v>2</v>
      </c>
      <c r="F67" s="307"/>
      <c r="G67" s="298" t="s">
        <v>3</v>
      </c>
      <c r="H67" s="298"/>
      <c r="I67" s="311" t="s">
        <v>4</v>
      </c>
      <c r="J67" s="313"/>
      <c r="K67" s="313"/>
      <c r="L67" s="313"/>
      <c r="M67" s="313"/>
      <c r="N67" s="312"/>
      <c r="O67" s="306" t="s">
        <v>146</v>
      </c>
      <c r="P67" s="307"/>
      <c r="Q67" s="298" t="s">
        <v>147</v>
      </c>
      <c r="R67" s="298"/>
      <c r="S67" s="303" t="s">
        <v>5</v>
      </c>
      <c r="T67" s="310"/>
      <c r="U67" s="310"/>
      <c r="V67" s="58"/>
      <c r="W67" s="58"/>
      <c r="X67" s="58"/>
      <c r="Y67" s="58"/>
      <c r="Z67" s="58"/>
      <c r="AA67" s="58"/>
    </row>
    <row r="68" spans="1:27" s="16" customFormat="1" ht="12.75" hidden="1" customHeight="1">
      <c r="A68" s="301"/>
      <c r="B68" s="304"/>
      <c r="C68" s="308"/>
      <c r="D68" s="309"/>
      <c r="E68" s="308"/>
      <c r="F68" s="309"/>
      <c r="G68" s="298"/>
      <c r="H68" s="298"/>
      <c r="I68" s="311" t="s">
        <v>8</v>
      </c>
      <c r="J68" s="312"/>
      <c r="K68" s="311" t="s">
        <v>10</v>
      </c>
      <c r="L68" s="312"/>
      <c r="M68" s="311" t="s">
        <v>12</v>
      </c>
      <c r="N68" s="312"/>
      <c r="O68" s="308"/>
      <c r="P68" s="309"/>
      <c r="Q68" s="298"/>
      <c r="R68" s="298"/>
      <c r="S68" s="304"/>
      <c r="T68" s="310"/>
      <c r="U68" s="310"/>
      <c r="V68" s="58"/>
      <c r="W68" s="58"/>
      <c r="X68" s="58"/>
      <c r="Y68" s="58"/>
      <c r="Z68" s="58"/>
      <c r="AA68" s="58"/>
    </row>
    <row r="69" spans="1:27" s="16" customFormat="1" ht="12.75" hidden="1" customHeight="1">
      <c r="A69" s="302"/>
      <c r="B69" s="305"/>
      <c r="C69" s="298" t="s">
        <v>13</v>
      </c>
      <c r="D69" s="298" t="s">
        <v>14</v>
      </c>
      <c r="E69" s="312" t="s">
        <v>13</v>
      </c>
      <c r="F69" s="298" t="s">
        <v>14</v>
      </c>
      <c r="G69" s="298" t="s">
        <v>13</v>
      </c>
      <c r="H69" s="298" t="s">
        <v>14</v>
      </c>
      <c r="I69" s="312" t="s">
        <v>13</v>
      </c>
      <c r="J69" s="298" t="s">
        <v>14</v>
      </c>
      <c r="K69" s="312" t="s">
        <v>13</v>
      </c>
      <c r="L69" s="298" t="s">
        <v>14</v>
      </c>
      <c r="M69" s="298"/>
      <c r="N69" s="298"/>
      <c r="O69" s="312" t="s">
        <v>13</v>
      </c>
      <c r="P69" s="298" t="s">
        <v>14</v>
      </c>
      <c r="Q69" s="298" t="s">
        <v>13</v>
      </c>
      <c r="R69" s="298" t="s">
        <v>14</v>
      </c>
      <c r="S69" s="305"/>
      <c r="T69" s="310"/>
      <c r="U69" s="310"/>
      <c r="V69" s="58" t="s">
        <v>15</v>
      </c>
      <c r="W69" s="58" t="s">
        <v>16</v>
      </c>
      <c r="X69" s="58" t="s">
        <v>17</v>
      </c>
      <c r="Y69" s="58" t="s">
        <v>18</v>
      </c>
      <c r="Z69" s="58" t="s">
        <v>19</v>
      </c>
      <c r="AA69" s="58" t="s">
        <v>20</v>
      </c>
    </row>
    <row r="70" spans="1:27" s="16" customFormat="1" ht="12.75" hidden="1" customHeight="1">
      <c r="A70" s="24" t="s">
        <v>167</v>
      </c>
      <c r="B70" s="299">
        <f>B57+7</f>
        <v>43182</v>
      </c>
      <c r="C70" s="298">
        <v>100</v>
      </c>
      <c r="D70" s="298">
        <v>1200</v>
      </c>
      <c r="E70" s="62"/>
      <c r="F70" s="20"/>
      <c r="G70" s="298">
        <f t="shared" ref="G70:G75" si="19">E70-C70</f>
        <v>-100</v>
      </c>
      <c r="H70" s="298">
        <f t="shared" ref="H70:H75" si="20">F70-D70</f>
        <v>-1200</v>
      </c>
      <c r="I70" s="25"/>
      <c r="J70" s="25"/>
      <c r="K70" s="26"/>
      <c r="L70" s="26"/>
      <c r="M70" s="20">
        <f t="shared" ref="M70:N74" si="21">I70+K70</f>
        <v>0</v>
      </c>
      <c r="N70" s="20">
        <f t="shared" si="21"/>
        <v>0</v>
      </c>
      <c r="O70" s="25"/>
      <c r="P70" s="25"/>
      <c r="Q70" s="26"/>
      <c r="R70" s="26"/>
      <c r="S70" s="63"/>
      <c r="V70" s="58">
        <f>H66</f>
        <v>13</v>
      </c>
      <c r="W70" s="58" t="str">
        <f>E66</f>
        <v>RBC2-S1F-035-N</v>
      </c>
      <c r="X70" s="64" t="s">
        <v>140</v>
      </c>
      <c r="Y70" s="58" t="str">
        <f>A70</f>
        <v>KOS</v>
      </c>
      <c r="Z70" s="58">
        <f>C70</f>
        <v>100</v>
      </c>
      <c r="AA70" s="65">
        <f>E70</f>
        <v>0</v>
      </c>
    </row>
    <row r="71" spans="1:27" s="16" customFormat="1" ht="12.75" hidden="1" customHeight="1">
      <c r="A71" s="24" t="s">
        <v>168</v>
      </c>
      <c r="B71" s="299">
        <f>B58+7</f>
        <v>43184</v>
      </c>
      <c r="C71" s="298"/>
      <c r="D71" s="298"/>
      <c r="E71" s="62"/>
      <c r="F71" s="20"/>
      <c r="G71" s="298">
        <f t="shared" si="19"/>
        <v>0</v>
      </c>
      <c r="H71" s="298">
        <f t="shared" si="20"/>
        <v>0</v>
      </c>
      <c r="I71" s="26"/>
      <c r="J71" s="26"/>
      <c r="K71" s="26"/>
      <c r="L71" s="26"/>
      <c r="M71" s="20">
        <f t="shared" si="21"/>
        <v>0</v>
      </c>
      <c r="N71" s="20">
        <f t="shared" si="21"/>
        <v>0</v>
      </c>
      <c r="O71" s="26"/>
      <c r="P71" s="26"/>
      <c r="Q71" s="26"/>
      <c r="R71" s="26"/>
      <c r="S71" s="63"/>
      <c r="V71" s="58">
        <f>H66</f>
        <v>13</v>
      </c>
      <c r="W71" s="58" t="str">
        <f>E66</f>
        <v>RBC2-S1F-035-N</v>
      </c>
      <c r="X71" s="64" t="s">
        <v>140</v>
      </c>
      <c r="Y71" s="58" t="str">
        <f>A71</f>
        <v>PAT</v>
      </c>
      <c r="Z71" s="58">
        <f>C71</f>
        <v>0</v>
      </c>
      <c r="AA71" s="65">
        <f>E71</f>
        <v>0</v>
      </c>
    </row>
    <row r="72" spans="1:27" s="16" customFormat="1" ht="12.75" hidden="1" customHeight="1">
      <c r="A72" s="24" t="s">
        <v>38</v>
      </c>
      <c r="B72" s="299">
        <f>B59+7</f>
        <v>43185</v>
      </c>
      <c r="C72" s="298">
        <v>520</v>
      </c>
      <c r="D72" s="298">
        <v>7480</v>
      </c>
      <c r="E72" s="62">
        <v>466</v>
      </c>
      <c r="F72" s="20">
        <v>6757</v>
      </c>
      <c r="G72" s="298">
        <f t="shared" si="19"/>
        <v>-54</v>
      </c>
      <c r="H72" s="298">
        <f t="shared" si="20"/>
        <v>-723</v>
      </c>
      <c r="I72" s="25"/>
      <c r="J72" s="25"/>
      <c r="K72" s="20"/>
      <c r="L72" s="20"/>
      <c r="M72" s="20">
        <f t="shared" si="21"/>
        <v>0</v>
      </c>
      <c r="N72" s="20">
        <f t="shared" si="21"/>
        <v>0</v>
      </c>
      <c r="O72" s="25"/>
      <c r="P72" s="25"/>
      <c r="Q72" s="20"/>
      <c r="R72" s="20"/>
      <c r="S72" s="63"/>
      <c r="V72" s="58">
        <f>H66</f>
        <v>13</v>
      </c>
      <c r="W72" s="58" t="str">
        <f>E66</f>
        <v>RBC2-S1F-035-N</v>
      </c>
      <c r="X72" s="64" t="s">
        <v>140</v>
      </c>
      <c r="Y72" s="58" t="str">
        <f>A72</f>
        <v>LCH</v>
      </c>
      <c r="Z72" s="58">
        <f>C72</f>
        <v>520</v>
      </c>
      <c r="AA72" s="65">
        <f>E72</f>
        <v>466</v>
      </c>
    </row>
    <row r="73" spans="1:27" s="16" customFormat="1" ht="12.75" hidden="1" customHeight="1">
      <c r="A73" s="24"/>
      <c r="B73" s="299"/>
      <c r="C73" s="298"/>
      <c r="D73" s="298"/>
      <c r="E73" s="62"/>
      <c r="F73" s="20"/>
      <c r="G73" s="298">
        <f t="shared" si="19"/>
        <v>0</v>
      </c>
      <c r="H73" s="298">
        <f t="shared" si="20"/>
        <v>0</v>
      </c>
      <c r="I73" s="20"/>
      <c r="J73" s="20"/>
      <c r="K73" s="20"/>
      <c r="L73" s="20"/>
      <c r="M73" s="20">
        <f t="shared" si="21"/>
        <v>0</v>
      </c>
      <c r="N73" s="20">
        <f t="shared" si="21"/>
        <v>0</v>
      </c>
      <c r="O73" s="20"/>
      <c r="P73" s="20"/>
      <c r="Q73" s="20"/>
      <c r="R73" s="20"/>
      <c r="S73" s="63"/>
      <c r="V73" s="58">
        <f>H66</f>
        <v>13</v>
      </c>
      <c r="W73" s="58" t="str">
        <f>E66</f>
        <v>RBC2-S1F-035-N</v>
      </c>
      <c r="X73" s="64" t="s">
        <v>140</v>
      </c>
      <c r="Y73" s="58">
        <f>A73</f>
        <v>0</v>
      </c>
      <c r="Z73" s="58">
        <f>C73</f>
        <v>0</v>
      </c>
      <c r="AA73" s="65">
        <f>E73</f>
        <v>0</v>
      </c>
    </row>
    <row r="74" spans="1:27" s="16" customFormat="1" ht="12.75" hidden="1" customHeight="1">
      <c r="A74" s="24" t="s">
        <v>21</v>
      </c>
      <c r="B74" s="299"/>
      <c r="C74" s="298"/>
      <c r="D74" s="298"/>
      <c r="E74" s="62"/>
      <c r="F74" s="20"/>
      <c r="G74" s="298">
        <f t="shared" si="19"/>
        <v>0</v>
      </c>
      <c r="H74" s="298">
        <f t="shared" si="20"/>
        <v>0</v>
      </c>
      <c r="I74" s="20"/>
      <c r="J74" s="20"/>
      <c r="K74" s="20"/>
      <c r="L74" s="20"/>
      <c r="M74" s="20">
        <f t="shared" si="21"/>
        <v>0</v>
      </c>
      <c r="N74" s="20">
        <f t="shared" si="21"/>
        <v>0</v>
      </c>
      <c r="O74" s="26"/>
      <c r="P74" s="26"/>
      <c r="Q74" s="26"/>
      <c r="R74" s="26"/>
      <c r="S74" s="63"/>
      <c r="V74" s="58">
        <f>H66</f>
        <v>13</v>
      </c>
      <c r="W74" s="58" t="str">
        <f>E66</f>
        <v>RBC2-S1F-035-N</v>
      </c>
      <c r="X74" s="64" t="s">
        <v>140</v>
      </c>
      <c r="Y74" s="58" t="str">
        <f>A74</f>
        <v>COSCO T/S</v>
      </c>
      <c r="Z74" s="58">
        <f>C74</f>
        <v>0</v>
      </c>
      <c r="AA74" s="65">
        <f>E74</f>
        <v>0</v>
      </c>
    </row>
    <row r="75" spans="1:27" s="16" customFormat="1" ht="12.75" hidden="1" customHeight="1">
      <c r="A75" s="24" t="s">
        <v>22</v>
      </c>
      <c r="B75" s="28"/>
      <c r="C75" s="29">
        <v>620</v>
      </c>
      <c r="D75" s="29">
        <v>8680</v>
      </c>
      <c r="E75" s="68">
        <f>SUM(E70:E74)</f>
        <v>466</v>
      </c>
      <c r="F75" s="30">
        <f>SUM(F70:F74)</f>
        <v>6757</v>
      </c>
      <c r="G75" s="29">
        <f t="shared" si="19"/>
        <v>-154</v>
      </c>
      <c r="H75" s="29">
        <f t="shared" si="20"/>
        <v>-1923</v>
      </c>
      <c r="I75" s="31">
        <f t="shared" ref="I75:R75" si="22">SUM(I70:I74)</f>
        <v>0</v>
      </c>
      <c r="J75" s="31">
        <f t="shared" si="22"/>
        <v>0</v>
      </c>
      <c r="K75" s="31">
        <f t="shared" si="22"/>
        <v>0</v>
      </c>
      <c r="L75" s="31">
        <f t="shared" si="22"/>
        <v>0</v>
      </c>
      <c r="M75" s="31">
        <f t="shared" si="22"/>
        <v>0</v>
      </c>
      <c r="N75" s="31">
        <f t="shared" si="22"/>
        <v>0</v>
      </c>
      <c r="O75" s="20">
        <f t="shared" si="22"/>
        <v>0</v>
      </c>
      <c r="P75" s="31">
        <f t="shared" si="22"/>
        <v>0</v>
      </c>
      <c r="Q75" s="31">
        <f t="shared" si="22"/>
        <v>0</v>
      </c>
      <c r="R75" s="31">
        <f t="shared" si="22"/>
        <v>0</v>
      </c>
      <c r="S75" s="63"/>
      <c r="V75" s="58"/>
      <c r="W75" s="58"/>
      <c r="X75" s="64"/>
      <c r="Y75" s="58"/>
      <c r="Z75" s="58"/>
      <c r="AA75" s="58"/>
    </row>
    <row r="76" spans="1:27" s="16" customFormat="1" ht="12.75" hidden="1" customHeight="1">
      <c r="A76" s="69">
        <f>D75/C75</f>
        <v>14</v>
      </c>
      <c r="C76" s="70"/>
      <c r="E76" s="258">
        <f>E75/C75</f>
        <v>0.75161290322580643</v>
      </c>
      <c r="F76" s="258">
        <f>F75/D75</f>
        <v>0.77845622119815672</v>
      </c>
      <c r="I76" s="71" t="s">
        <v>89</v>
      </c>
      <c r="J76" s="72">
        <f>E75/C75</f>
        <v>0.75161290322580643</v>
      </c>
      <c r="K76" s="71"/>
      <c r="L76" s="71">
        <f>C75*0.9</f>
        <v>558</v>
      </c>
      <c r="M76" s="71"/>
      <c r="N76" s="71"/>
      <c r="O76" s="88" t="s">
        <v>148</v>
      </c>
      <c r="P76" s="71"/>
      <c r="Q76" s="73" t="e">
        <f>#REF!+P70+P72+#REF!+#REF!+#REF!+J70+#REF!+L70+J72+R72</f>
        <v>#REF!</v>
      </c>
      <c r="V76" s="58"/>
      <c r="W76" s="58"/>
      <c r="X76" s="64"/>
      <c r="Y76" s="58"/>
      <c r="Z76" s="58"/>
      <c r="AA76" s="58"/>
    </row>
    <row r="77" spans="1:27" hidden="1"/>
    <row r="78" spans="1:27" hidden="1"/>
    <row r="79" spans="1:27" s="12" customFormat="1" ht="12.75" hidden="1" customHeight="1">
      <c r="A79" s="82" t="s">
        <v>140</v>
      </c>
      <c r="B79" s="83" t="s">
        <v>427</v>
      </c>
      <c r="C79" s="84"/>
      <c r="D79" s="85"/>
      <c r="E79" s="83" t="s">
        <v>459</v>
      </c>
      <c r="F79" s="85"/>
      <c r="G79" s="82" t="s">
        <v>0</v>
      </c>
      <c r="H79" s="86">
        <v>14</v>
      </c>
      <c r="I79" s="85"/>
      <c r="J79" s="85" t="s">
        <v>74</v>
      </c>
      <c r="K79" s="85"/>
      <c r="L79" s="85"/>
      <c r="M79" s="87"/>
      <c r="N79" s="87"/>
      <c r="O79" s="87"/>
      <c r="P79" s="87"/>
      <c r="Q79" s="87"/>
      <c r="R79" s="87"/>
      <c r="S79" s="87"/>
      <c r="T79" s="11"/>
      <c r="U79" s="11"/>
      <c r="V79" s="11"/>
      <c r="W79" s="11"/>
      <c r="X79" s="11"/>
    </row>
    <row r="80" spans="1:27" s="16" customFormat="1" ht="12.75" hidden="1" customHeight="1">
      <c r="A80" s="368" t="s">
        <v>6</v>
      </c>
      <c r="B80" s="364" t="s">
        <v>7</v>
      </c>
      <c r="C80" s="360" t="s">
        <v>1</v>
      </c>
      <c r="D80" s="361"/>
      <c r="E80" s="360" t="s">
        <v>2</v>
      </c>
      <c r="F80" s="361"/>
      <c r="G80" s="355" t="s">
        <v>3</v>
      </c>
      <c r="H80" s="355"/>
      <c r="I80" s="357" t="s">
        <v>4</v>
      </c>
      <c r="J80" s="358"/>
      <c r="K80" s="358"/>
      <c r="L80" s="358"/>
      <c r="M80" s="358"/>
      <c r="N80" s="359"/>
      <c r="O80" s="360" t="s">
        <v>146</v>
      </c>
      <c r="P80" s="361"/>
      <c r="Q80" s="355" t="s">
        <v>147</v>
      </c>
      <c r="R80" s="355"/>
      <c r="S80" s="364" t="s">
        <v>5</v>
      </c>
      <c r="T80" s="367"/>
      <c r="U80" s="367"/>
      <c r="V80" s="58"/>
      <c r="W80" s="58"/>
      <c r="X80" s="58"/>
      <c r="Y80" s="58"/>
      <c r="Z80" s="58"/>
      <c r="AA80" s="58"/>
    </row>
    <row r="81" spans="1:27" s="16" customFormat="1" ht="12.75" hidden="1" customHeight="1">
      <c r="A81" s="369"/>
      <c r="B81" s="365"/>
      <c r="C81" s="362"/>
      <c r="D81" s="363"/>
      <c r="E81" s="362"/>
      <c r="F81" s="363"/>
      <c r="G81" s="355"/>
      <c r="H81" s="355"/>
      <c r="I81" s="357" t="s">
        <v>8</v>
      </c>
      <c r="J81" s="359"/>
      <c r="K81" s="357" t="s">
        <v>10</v>
      </c>
      <c r="L81" s="359"/>
      <c r="M81" s="357" t="s">
        <v>12</v>
      </c>
      <c r="N81" s="359"/>
      <c r="O81" s="362"/>
      <c r="P81" s="363"/>
      <c r="Q81" s="355"/>
      <c r="R81" s="355"/>
      <c r="S81" s="365"/>
      <c r="T81" s="367"/>
      <c r="U81" s="367"/>
      <c r="V81" s="58"/>
      <c r="W81" s="58"/>
      <c r="X81" s="58"/>
      <c r="Y81" s="58"/>
      <c r="Z81" s="58"/>
      <c r="AA81" s="58"/>
    </row>
    <row r="82" spans="1:27" s="16" customFormat="1" ht="12.75" hidden="1" customHeight="1">
      <c r="A82" s="370"/>
      <c r="B82" s="366"/>
      <c r="C82" s="355" t="s">
        <v>13</v>
      </c>
      <c r="D82" s="355" t="s">
        <v>14</v>
      </c>
      <c r="E82" s="359" t="s">
        <v>13</v>
      </c>
      <c r="F82" s="355" t="s">
        <v>14</v>
      </c>
      <c r="G82" s="355" t="s">
        <v>13</v>
      </c>
      <c r="H82" s="355" t="s">
        <v>14</v>
      </c>
      <c r="I82" s="359" t="s">
        <v>13</v>
      </c>
      <c r="J82" s="355" t="s">
        <v>14</v>
      </c>
      <c r="K82" s="359" t="s">
        <v>13</v>
      </c>
      <c r="L82" s="355" t="s">
        <v>14</v>
      </c>
      <c r="M82" s="355"/>
      <c r="N82" s="355"/>
      <c r="O82" s="359" t="s">
        <v>13</v>
      </c>
      <c r="P82" s="355" t="s">
        <v>14</v>
      </c>
      <c r="Q82" s="355" t="s">
        <v>13</v>
      </c>
      <c r="R82" s="355" t="s">
        <v>14</v>
      </c>
      <c r="S82" s="366"/>
      <c r="T82" s="367"/>
      <c r="U82" s="367"/>
      <c r="V82" s="58" t="s">
        <v>15</v>
      </c>
      <c r="W82" s="58" t="s">
        <v>16</v>
      </c>
      <c r="X82" s="58" t="s">
        <v>17</v>
      </c>
      <c r="Y82" s="58" t="s">
        <v>18</v>
      </c>
      <c r="Z82" s="58" t="s">
        <v>19</v>
      </c>
      <c r="AA82" s="58" t="s">
        <v>20</v>
      </c>
    </row>
    <row r="83" spans="1:27" s="16" customFormat="1" ht="12.75" hidden="1" customHeight="1">
      <c r="A83" s="24" t="s">
        <v>167</v>
      </c>
      <c r="B83" s="356">
        <f>B70+7</f>
        <v>43189</v>
      </c>
      <c r="C83" s="355">
        <v>100</v>
      </c>
      <c r="D83" s="355">
        <v>1200</v>
      </c>
      <c r="E83" s="62">
        <v>29</v>
      </c>
      <c r="F83" s="20">
        <v>277</v>
      </c>
      <c r="G83" s="355">
        <f t="shared" ref="G83:G88" si="23">E83-C83</f>
        <v>-71</v>
      </c>
      <c r="H83" s="355">
        <f t="shared" ref="H83:H88" si="24">F83-D83</f>
        <v>-923</v>
      </c>
      <c r="I83" s="25"/>
      <c r="J83" s="25"/>
      <c r="K83" s="26"/>
      <c r="L83" s="26"/>
      <c r="M83" s="20">
        <f t="shared" ref="M83:N87" si="25">I83+K83</f>
        <v>0</v>
      </c>
      <c r="N83" s="20">
        <f t="shared" si="25"/>
        <v>0</v>
      </c>
      <c r="O83" s="25"/>
      <c r="P83" s="25"/>
      <c r="Q83" s="26"/>
      <c r="R83" s="26"/>
      <c r="S83" s="63"/>
      <c r="V83" s="58">
        <f>H79</f>
        <v>14</v>
      </c>
      <c r="W83" s="58" t="str">
        <f>E79</f>
        <v>RBC2-A23-109-N</v>
      </c>
      <c r="X83" s="64" t="s">
        <v>140</v>
      </c>
      <c r="Y83" s="58" t="str">
        <f>A83</f>
        <v>KOS</v>
      </c>
      <c r="Z83" s="58">
        <f>C83</f>
        <v>100</v>
      </c>
      <c r="AA83" s="65">
        <f>E83</f>
        <v>29</v>
      </c>
    </row>
    <row r="84" spans="1:27" s="16" customFormat="1" ht="12.75" hidden="1" customHeight="1">
      <c r="A84" s="24" t="s">
        <v>168</v>
      </c>
      <c r="B84" s="356">
        <f>B71+7</f>
        <v>43191</v>
      </c>
      <c r="C84" s="355"/>
      <c r="D84" s="355"/>
      <c r="E84" s="62"/>
      <c r="F84" s="20"/>
      <c r="G84" s="355">
        <f t="shared" si="23"/>
        <v>0</v>
      </c>
      <c r="H84" s="355">
        <f t="shared" si="24"/>
        <v>0</v>
      </c>
      <c r="I84" s="26"/>
      <c r="J84" s="26"/>
      <c r="K84" s="26"/>
      <c r="L84" s="26"/>
      <c r="M84" s="20">
        <f t="shared" si="25"/>
        <v>0</v>
      </c>
      <c r="N84" s="20">
        <f t="shared" si="25"/>
        <v>0</v>
      </c>
      <c r="O84" s="26"/>
      <c r="P84" s="26"/>
      <c r="Q84" s="26"/>
      <c r="R84" s="26"/>
      <c r="S84" s="63"/>
      <c r="V84" s="58">
        <f>H79</f>
        <v>14</v>
      </c>
      <c r="W84" s="58" t="str">
        <f>E79</f>
        <v>RBC2-A23-109-N</v>
      </c>
      <c r="X84" s="64" t="s">
        <v>140</v>
      </c>
      <c r="Y84" s="58" t="str">
        <f>A84</f>
        <v>PAT</v>
      </c>
      <c r="Z84" s="58">
        <f>C84</f>
        <v>0</v>
      </c>
      <c r="AA84" s="65">
        <f>E84</f>
        <v>0</v>
      </c>
    </row>
    <row r="85" spans="1:27" s="16" customFormat="1" ht="12.75" hidden="1" customHeight="1">
      <c r="A85" s="24" t="s">
        <v>38</v>
      </c>
      <c r="B85" s="356">
        <f>B72+7</f>
        <v>43192</v>
      </c>
      <c r="C85" s="355">
        <v>520</v>
      </c>
      <c r="D85" s="355">
        <v>7480</v>
      </c>
      <c r="E85" s="62">
        <v>343</v>
      </c>
      <c r="F85" s="20">
        <v>3835</v>
      </c>
      <c r="G85" s="355">
        <f t="shared" si="23"/>
        <v>-177</v>
      </c>
      <c r="H85" s="355">
        <f t="shared" si="24"/>
        <v>-3645</v>
      </c>
      <c r="I85" s="25"/>
      <c r="J85" s="25"/>
      <c r="K85" s="20"/>
      <c r="L85" s="20"/>
      <c r="M85" s="20">
        <f t="shared" si="25"/>
        <v>0</v>
      </c>
      <c r="N85" s="20">
        <f t="shared" si="25"/>
        <v>0</v>
      </c>
      <c r="O85" s="25"/>
      <c r="P85" s="25"/>
      <c r="Q85" s="20"/>
      <c r="R85" s="20"/>
      <c r="S85" s="63"/>
      <c r="V85" s="58">
        <f>H79</f>
        <v>14</v>
      </c>
      <c r="W85" s="58" t="str">
        <f>E79</f>
        <v>RBC2-A23-109-N</v>
      </c>
      <c r="X85" s="64" t="s">
        <v>140</v>
      </c>
      <c r="Y85" s="58" t="str">
        <f>A85</f>
        <v>LCH</v>
      </c>
      <c r="Z85" s="58">
        <f>C85</f>
        <v>520</v>
      </c>
      <c r="AA85" s="65">
        <f>E85</f>
        <v>343</v>
      </c>
    </row>
    <row r="86" spans="1:27" s="16" customFormat="1" ht="12.75" hidden="1" customHeight="1">
      <c r="A86" s="24"/>
      <c r="B86" s="356"/>
      <c r="C86" s="355"/>
      <c r="D86" s="355"/>
      <c r="E86" s="62"/>
      <c r="F86" s="20"/>
      <c r="G86" s="355">
        <f t="shared" si="23"/>
        <v>0</v>
      </c>
      <c r="H86" s="355">
        <f t="shared" si="24"/>
        <v>0</v>
      </c>
      <c r="I86" s="20"/>
      <c r="J86" s="20"/>
      <c r="K86" s="20"/>
      <c r="L86" s="20"/>
      <c r="M86" s="20">
        <f t="shared" si="25"/>
        <v>0</v>
      </c>
      <c r="N86" s="20">
        <f t="shared" si="25"/>
        <v>0</v>
      </c>
      <c r="O86" s="20"/>
      <c r="P86" s="20"/>
      <c r="Q86" s="20"/>
      <c r="R86" s="20"/>
      <c r="S86" s="63"/>
      <c r="V86" s="58">
        <f>H79</f>
        <v>14</v>
      </c>
      <c r="W86" s="58" t="str">
        <f>E79</f>
        <v>RBC2-A23-109-N</v>
      </c>
      <c r="X86" s="64" t="s">
        <v>140</v>
      </c>
      <c r="Y86" s="58">
        <f>A86</f>
        <v>0</v>
      </c>
      <c r="Z86" s="58">
        <f>C86</f>
        <v>0</v>
      </c>
      <c r="AA86" s="65">
        <f>E86</f>
        <v>0</v>
      </c>
    </row>
    <row r="87" spans="1:27" s="16" customFormat="1" ht="12.75" hidden="1" customHeight="1">
      <c r="A87" s="24" t="s">
        <v>21</v>
      </c>
      <c r="B87" s="356"/>
      <c r="C87" s="355"/>
      <c r="D87" s="355"/>
      <c r="E87" s="62"/>
      <c r="F87" s="20"/>
      <c r="G87" s="355">
        <f t="shared" si="23"/>
        <v>0</v>
      </c>
      <c r="H87" s="355">
        <f t="shared" si="24"/>
        <v>0</v>
      </c>
      <c r="I87" s="20"/>
      <c r="J87" s="20"/>
      <c r="K87" s="20"/>
      <c r="L87" s="20"/>
      <c r="M87" s="20">
        <f t="shared" si="25"/>
        <v>0</v>
      </c>
      <c r="N87" s="20">
        <f t="shared" si="25"/>
        <v>0</v>
      </c>
      <c r="O87" s="26"/>
      <c r="P87" s="26"/>
      <c r="Q87" s="26"/>
      <c r="R87" s="26"/>
      <c r="S87" s="63"/>
      <c r="V87" s="58">
        <f>H79</f>
        <v>14</v>
      </c>
      <c r="W87" s="58" t="str">
        <f>E79</f>
        <v>RBC2-A23-109-N</v>
      </c>
      <c r="X87" s="64" t="s">
        <v>140</v>
      </c>
      <c r="Y87" s="58" t="str">
        <f>A87</f>
        <v>COSCO T/S</v>
      </c>
      <c r="Z87" s="58">
        <f>C87</f>
        <v>0</v>
      </c>
      <c r="AA87" s="65">
        <f>E87</f>
        <v>0</v>
      </c>
    </row>
    <row r="88" spans="1:27" s="16" customFormat="1" ht="12.75" hidden="1" customHeight="1">
      <c r="A88" s="24" t="s">
        <v>22</v>
      </c>
      <c r="B88" s="28"/>
      <c r="C88" s="29">
        <v>620</v>
      </c>
      <c r="D88" s="29">
        <v>8680</v>
      </c>
      <c r="E88" s="68">
        <f>SUM(E83:E87)</f>
        <v>372</v>
      </c>
      <c r="F88" s="30">
        <f>SUM(F83:F87)</f>
        <v>4112</v>
      </c>
      <c r="G88" s="29">
        <f t="shared" si="23"/>
        <v>-248</v>
      </c>
      <c r="H88" s="29">
        <f t="shared" si="24"/>
        <v>-4568</v>
      </c>
      <c r="I88" s="31">
        <f t="shared" ref="I88:R88" si="26">SUM(I83:I87)</f>
        <v>0</v>
      </c>
      <c r="J88" s="31">
        <f t="shared" si="26"/>
        <v>0</v>
      </c>
      <c r="K88" s="31">
        <f t="shared" si="26"/>
        <v>0</v>
      </c>
      <c r="L88" s="31">
        <f t="shared" si="26"/>
        <v>0</v>
      </c>
      <c r="M88" s="31">
        <f t="shared" si="26"/>
        <v>0</v>
      </c>
      <c r="N88" s="31">
        <f t="shared" si="26"/>
        <v>0</v>
      </c>
      <c r="O88" s="20">
        <f t="shared" si="26"/>
        <v>0</v>
      </c>
      <c r="P88" s="31">
        <f t="shared" si="26"/>
        <v>0</v>
      </c>
      <c r="Q88" s="31">
        <f t="shared" si="26"/>
        <v>0</v>
      </c>
      <c r="R88" s="31">
        <f t="shared" si="26"/>
        <v>0</v>
      </c>
      <c r="S88" s="63"/>
      <c r="V88" s="58"/>
      <c r="W88" s="58"/>
      <c r="X88" s="64"/>
      <c r="Y88" s="58"/>
      <c r="Z88" s="58"/>
      <c r="AA88" s="58"/>
    </row>
    <row r="89" spans="1:27" s="16" customFormat="1" ht="12.75" hidden="1" customHeight="1">
      <c r="A89" s="69">
        <f>D88/C88</f>
        <v>14</v>
      </c>
      <c r="C89" s="70"/>
      <c r="E89" s="258">
        <f>E88/C88</f>
        <v>0.6</v>
      </c>
      <c r="F89" s="258">
        <f>F88/D88</f>
        <v>0.4737327188940092</v>
      </c>
      <c r="I89" s="71" t="s">
        <v>89</v>
      </c>
      <c r="J89" s="72">
        <f>E88/C88</f>
        <v>0.6</v>
      </c>
      <c r="K89" s="71"/>
      <c r="L89" s="71">
        <f>C88*0.9</f>
        <v>558</v>
      </c>
      <c r="M89" s="71"/>
      <c r="N89" s="71"/>
      <c r="O89" s="88" t="s">
        <v>148</v>
      </c>
      <c r="P89" s="71"/>
      <c r="Q89" s="73" t="e">
        <f>#REF!+P83+P85+#REF!+#REF!+#REF!+J83+#REF!+L83+J85+R85</f>
        <v>#REF!</v>
      </c>
      <c r="V89" s="58"/>
      <c r="W89" s="58"/>
      <c r="X89" s="64"/>
      <c r="Y89" s="58"/>
      <c r="Z89" s="58"/>
      <c r="AA89" s="58"/>
    </row>
    <row r="90" spans="1:27" hidden="1"/>
    <row r="91" spans="1:27" hidden="1"/>
    <row r="92" spans="1:27" s="12" customFormat="1" ht="12.75" hidden="1" customHeight="1">
      <c r="A92" s="82" t="s">
        <v>140</v>
      </c>
      <c r="B92" s="83" t="s">
        <v>45</v>
      </c>
      <c r="C92" s="84"/>
      <c r="D92" s="85"/>
      <c r="E92" s="83"/>
      <c r="F92" s="85"/>
      <c r="G92" s="82" t="s">
        <v>0</v>
      </c>
      <c r="H92" s="86">
        <v>15</v>
      </c>
      <c r="I92" s="85"/>
      <c r="J92" s="85" t="s">
        <v>74</v>
      </c>
      <c r="K92" s="85"/>
      <c r="L92" s="85"/>
      <c r="M92" s="87"/>
      <c r="N92" s="87"/>
      <c r="O92" s="87"/>
      <c r="P92" s="87"/>
      <c r="Q92" s="87"/>
      <c r="R92" s="87"/>
      <c r="S92" s="87"/>
      <c r="T92" s="11"/>
      <c r="U92" s="11"/>
      <c r="V92" s="11"/>
      <c r="W92" s="11"/>
      <c r="X92" s="11"/>
    </row>
    <row r="93" spans="1:27" s="16" customFormat="1" ht="12.75" hidden="1" customHeight="1">
      <c r="A93" s="386" t="s">
        <v>6</v>
      </c>
      <c r="B93" s="382" t="s">
        <v>7</v>
      </c>
      <c r="C93" s="378" t="s">
        <v>1</v>
      </c>
      <c r="D93" s="379"/>
      <c r="E93" s="378" t="s">
        <v>2</v>
      </c>
      <c r="F93" s="379"/>
      <c r="G93" s="373" t="s">
        <v>3</v>
      </c>
      <c r="H93" s="373"/>
      <c r="I93" s="375" t="s">
        <v>4</v>
      </c>
      <c r="J93" s="376"/>
      <c r="K93" s="376"/>
      <c r="L93" s="376"/>
      <c r="M93" s="376"/>
      <c r="N93" s="377"/>
      <c r="O93" s="378" t="s">
        <v>146</v>
      </c>
      <c r="P93" s="379"/>
      <c r="Q93" s="373" t="s">
        <v>147</v>
      </c>
      <c r="R93" s="373"/>
      <c r="S93" s="382" t="s">
        <v>5</v>
      </c>
      <c r="T93" s="385"/>
      <c r="U93" s="385"/>
      <c r="V93" s="58"/>
      <c r="W93" s="58"/>
      <c r="X93" s="58"/>
      <c r="Y93" s="58"/>
      <c r="Z93" s="58"/>
      <c r="AA93" s="58"/>
    </row>
    <row r="94" spans="1:27" s="16" customFormat="1" ht="12.75" hidden="1" customHeight="1">
      <c r="A94" s="387"/>
      <c r="B94" s="383"/>
      <c r="C94" s="380"/>
      <c r="D94" s="381"/>
      <c r="E94" s="380"/>
      <c r="F94" s="381"/>
      <c r="G94" s="373"/>
      <c r="H94" s="373"/>
      <c r="I94" s="375" t="s">
        <v>8</v>
      </c>
      <c r="J94" s="377"/>
      <c r="K94" s="375" t="s">
        <v>10</v>
      </c>
      <c r="L94" s="377"/>
      <c r="M94" s="375" t="s">
        <v>12</v>
      </c>
      <c r="N94" s="377"/>
      <c r="O94" s="380"/>
      <c r="P94" s="381"/>
      <c r="Q94" s="373"/>
      <c r="R94" s="373"/>
      <c r="S94" s="383"/>
      <c r="T94" s="385"/>
      <c r="U94" s="385"/>
      <c r="V94" s="58"/>
      <c r="W94" s="58"/>
      <c r="X94" s="58"/>
      <c r="Y94" s="58"/>
      <c r="Z94" s="58"/>
      <c r="AA94" s="58"/>
    </row>
    <row r="95" spans="1:27" s="16" customFormat="1" ht="12.75" hidden="1" customHeight="1">
      <c r="A95" s="388"/>
      <c r="B95" s="384"/>
      <c r="C95" s="373" t="s">
        <v>13</v>
      </c>
      <c r="D95" s="373" t="s">
        <v>14</v>
      </c>
      <c r="E95" s="377" t="s">
        <v>13</v>
      </c>
      <c r="F95" s="373" t="s">
        <v>14</v>
      </c>
      <c r="G95" s="373" t="s">
        <v>13</v>
      </c>
      <c r="H95" s="373" t="s">
        <v>14</v>
      </c>
      <c r="I95" s="377" t="s">
        <v>13</v>
      </c>
      <c r="J95" s="373" t="s">
        <v>14</v>
      </c>
      <c r="K95" s="377" t="s">
        <v>13</v>
      </c>
      <c r="L95" s="373" t="s">
        <v>14</v>
      </c>
      <c r="M95" s="373"/>
      <c r="N95" s="373"/>
      <c r="O95" s="377" t="s">
        <v>13</v>
      </c>
      <c r="P95" s="373" t="s">
        <v>14</v>
      </c>
      <c r="Q95" s="373" t="s">
        <v>13</v>
      </c>
      <c r="R95" s="373" t="s">
        <v>14</v>
      </c>
      <c r="S95" s="384"/>
      <c r="T95" s="385"/>
      <c r="U95" s="385"/>
      <c r="V95" s="58" t="s">
        <v>15</v>
      </c>
      <c r="W95" s="58" t="s">
        <v>16</v>
      </c>
      <c r="X95" s="58" t="s">
        <v>17</v>
      </c>
      <c r="Y95" s="58" t="s">
        <v>18</v>
      </c>
      <c r="Z95" s="58" t="s">
        <v>19</v>
      </c>
      <c r="AA95" s="58" t="s">
        <v>20</v>
      </c>
    </row>
    <row r="96" spans="1:27" s="16" customFormat="1" ht="12.75" hidden="1" customHeight="1">
      <c r="A96" s="24" t="s">
        <v>167</v>
      </c>
      <c r="B96" s="374">
        <f>B83+7</f>
        <v>43196</v>
      </c>
      <c r="C96" s="373">
        <v>100</v>
      </c>
      <c r="D96" s="373">
        <v>1200</v>
      </c>
      <c r="E96" s="62"/>
      <c r="F96" s="20"/>
      <c r="G96" s="373">
        <f t="shared" ref="G96:G101" si="27">E96-C96</f>
        <v>-100</v>
      </c>
      <c r="H96" s="373">
        <f t="shared" ref="H96:H101" si="28">F96-D96</f>
        <v>-1200</v>
      </c>
      <c r="I96" s="25"/>
      <c r="J96" s="25"/>
      <c r="K96" s="26"/>
      <c r="L96" s="26"/>
      <c r="M96" s="20">
        <f t="shared" ref="M96:N100" si="29">I96+K96</f>
        <v>0</v>
      </c>
      <c r="N96" s="20">
        <f t="shared" si="29"/>
        <v>0</v>
      </c>
      <c r="O96" s="25"/>
      <c r="P96" s="25"/>
      <c r="Q96" s="26"/>
      <c r="R96" s="26"/>
      <c r="S96" s="63"/>
      <c r="V96" s="58">
        <f>H92</f>
        <v>15</v>
      </c>
      <c r="W96" s="58">
        <f>E92</f>
        <v>0</v>
      </c>
      <c r="X96" s="64" t="s">
        <v>140</v>
      </c>
      <c r="Y96" s="58" t="str">
        <f>A96</f>
        <v>KOS</v>
      </c>
      <c r="Z96" s="58">
        <f>C96</f>
        <v>100</v>
      </c>
      <c r="AA96" s="65">
        <f>E96</f>
        <v>0</v>
      </c>
    </row>
    <row r="97" spans="1:27" s="16" customFormat="1" ht="12.75" hidden="1" customHeight="1">
      <c r="A97" s="24" t="s">
        <v>168</v>
      </c>
      <c r="B97" s="374">
        <f>B84+7</f>
        <v>43198</v>
      </c>
      <c r="C97" s="373"/>
      <c r="D97" s="373"/>
      <c r="E97" s="62"/>
      <c r="F97" s="20"/>
      <c r="G97" s="373">
        <f t="shared" si="27"/>
        <v>0</v>
      </c>
      <c r="H97" s="373">
        <f t="shared" si="28"/>
        <v>0</v>
      </c>
      <c r="I97" s="26"/>
      <c r="J97" s="26"/>
      <c r="K97" s="26"/>
      <c r="L97" s="26"/>
      <c r="M97" s="20">
        <f t="shared" si="29"/>
        <v>0</v>
      </c>
      <c r="N97" s="20">
        <f t="shared" si="29"/>
        <v>0</v>
      </c>
      <c r="O97" s="26"/>
      <c r="P97" s="26"/>
      <c r="Q97" s="26"/>
      <c r="R97" s="26"/>
      <c r="S97" s="63"/>
      <c r="V97" s="58">
        <f>H92</f>
        <v>15</v>
      </c>
      <c r="W97" s="58">
        <f>E92</f>
        <v>0</v>
      </c>
      <c r="X97" s="64" t="s">
        <v>140</v>
      </c>
      <c r="Y97" s="58" t="str">
        <f>A97</f>
        <v>PAT</v>
      </c>
      <c r="Z97" s="58">
        <f>C97</f>
        <v>0</v>
      </c>
      <c r="AA97" s="65">
        <f>E97</f>
        <v>0</v>
      </c>
    </row>
    <row r="98" spans="1:27" s="16" customFormat="1" ht="12.75" hidden="1" customHeight="1">
      <c r="A98" s="24" t="s">
        <v>38</v>
      </c>
      <c r="B98" s="374">
        <f>B85+7</f>
        <v>43199</v>
      </c>
      <c r="C98" s="373">
        <v>520</v>
      </c>
      <c r="D98" s="373">
        <v>7480</v>
      </c>
      <c r="E98" s="62"/>
      <c r="F98" s="20"/>
      <c r="G98" s="373">
        <f t="shared" si="27"/>
        <v>-520</v>
      </c>
      <c r="H98" s="373">
        <f t="shared" si="28"/>
        <v>-7480</v>
      </c>
      <c r="I98" s="25"/>
      <c r="J98" s="25"/>
      <c r="K98" s="20"/>
      <c r="L98" s="20"/>
      <c r="M98" s="20">
        <f t="shared" si="29"/>
        <v>0</v>
      </c>
      <c r="N98" s="20">
        <f t="shared" si="29"/>
        <v>0</v>
      </c>
      <c r="O98" s="25"/>
      <c r="P98" s="25"/>
      <c r="Q98" s="20"/>
      <c r="R98" s="20"/>
      <c r="S98" s="63"/>
      <c r="V98" s="58">
        <f>H92</f>
        <v>15</v>
      </c>
      <c r="W98" s="58">
        <f>E92</f>
        <v>0</v>
      </c>
      <c r="X98" s="64" t="s">
        <v>140</v>
      </c>
      <c r="Y98" s="58" t="str">
        <f>A98</f>
        <v>LCH</v>
      </c>
      <c r="Z98" s="58">
        <f>C98</f>
        <v>520</v>
      </c>
      <c r="AA98" s="65">
        <f>E98</f>
        <v>0</v>
      </c>
    </row>
    <row r="99" spans="1:27" s="16" customFormat="1" ht="12.75" hidden="1" customHeight="1">
      <c r="A99" s="24"/>
      <c r="B99" s="374"/>
      <c r="C99" s="373"/>
      <c r="D99" s="373"/>
      <c r="E99" s="62"/>
      <c r="F99" s="20"/>
      <c r="G99" s="373">
        <f t="shared" si="27"/>
        <v>0</v>
      </c>
      <c r="H99" s="373">
        <f t="shared" si="28"/>
        <v>0</v>
      </c>
      <c r="I99" s="20"/>
      <c r="J99" s="20"/>
      <c r="K99" s="20"/>
      <c r="L99" s="20"/>
      <c r="M99" s="20">
        <f t="shared" si="29"/>
        <v>0</v>
      </c>
      <c r="N99" s="20">
        <f t="shared" si="29"/>
        <v>0</v>
      </c>
      <c r="O99" s="20"/>
      <c r="P99" s="20"/>
      <c r="Q99" s="20"/>
      <c r="R99" s="20"/>
      <c r="S99" s="63"/>
      <c r="V99" s="58">
        <f>H92</f>
        <v>15</v>
      </c>
      <c r="W99" s="58">
        <f>E92</f>
        <v>0</v>
      </c>
      <c r="X99" s="64" t="s">
        <v>140</v>
      </c>
      <c r="Y99" s="58">
        <f>A99</f>
        <v>0</v>
      </c>
      <c r="Z99" s="58">
        <f>C99</f>
        <v>0</v>
      </c>
      <c r="AA99" s="65">
        <f>E99</f>
        <v>0</v>
      </c>
    </row>
    <row r="100" spans="1:27" s="16" customFormat="1" ht="12.75" hidden="1" customHeight="1">
      <c r="A100" s="24" t="s">
        <v>21</v>
      </c>
      <c r="B100" s="374"/>
      <c r="C100" s="373"/>
      <c r="D100" s="373"/>
      <c r="E100" s="62"/>
      <c r="F100" s="20"/>
      <c r="G100" s="373">
        <f t="shared" si="27"/>
        <v>0</v>
      </c>
      <c r="H100" s="373">
        <f t="shared" si="28"/>
        <v>0</v>
      </c>
      <c r="I100" s="20"/>
      <c r="J100" s="20"/>
      <c r="K100" s="20"/>
      <c r="L100" s="20"/>
      <c r="M100" s="20">
        <f t="shared" si="29"/>
        <v>0</v>
      </c>
      <c r="N100" s="20">
        <f t="shared" si="29"/>
        <v>0</v>
      </c>
      <c r="O100" s="26"/>
      <c r="P100" s="26"/>
      <c r="Q100" s="26"/>
      <c r="R100" s="26"/>
      <c r="S100" s="63"/>
      <c r="V100" s="58">
        <f>H92</f>
        <v>15</v>
      </c>
      <c r="W100" s="58">
        <f>E92</f>
        <v>0</v>
      </c>
      <c r="X100" s="64" t="s">
        <v>140</v>
      </c>
      <c r="Y100" s="58" t="str">
        <f>A100</f>
        <v>COSCO T/S</v>
      </c>
      <c r="Z100" s="58">
        <f>C100</f>
        <v>0</v>
      </c>
      <c r="AA100" s="65">
        <f>E100</f>
        <v>0</v>
      </c>
    </row>
    <row r="101" spans="1:27" s="16" customFormat="1" ht="12.75" hidden="1" customHeight="1">
      <c r="A101" s="24" t="s">
        <v>22</v>
      </c>
      <c r="B101" s="28"/>
      <c r="C101" s="29">
        <v>620</v>
      </c>
      <c r="D101" s="29">
        <v>8680</v>
      </c>
      <c r="E101" s="68">
        <f>SUM(E96:E100)</f>
        <v>0</v>
      </c>
      <c r="F101" s="30">
        <f>SUM(F96:F100)</f>
        <v>0</v>
      </c>
      <c r="G101" s="29">
        <f t="shared" si="27"/>
        <v>-620</v>
      </c>
      <c r="H101" s="29">
        <f t="shared" si="28"/>
        <v>-8680</v>
      </c>
      <c r="I101" s="31">
        <f t="shared" ref="I101:R101" si="30">SUM(I96:I100)</f>
        <v>0</v>
      </c>
      <c r="J101" s="31">
        <f t="shared" si="30"/>
        <v>0</v>
      </c>
      <c r="K101" s="31">
        <f t="shared" si="30"/>
        <v>0</v>
      </c>
      <c r="L101" s="31">
        <f t="shared" si="30"/>
        <v>0</v>
      </c>
      <c r="M101" s="31">
        <f t="shared" si="30"/>
        <v>0</v>
      </c>
      <c r="N101" s="31">
        <f t="shared" si="30"/>
        <v>0</v>
      </c>
      <c r="O101" s="20">
        <f t="shared" si="30"/>
        <v>0</v>
      </c>
      <c r="P101" s="31">
        <f t="shared" si="30"/>
        <v>0</v>
      </c>
      <c r="Q101" s="31">
        <f t="shared" si="30"/>
        <v>0</v>
      </c>
      <c r="R101" s="31">
        <f t="shared" si="30"/>
        <v>0</v>
      </c>
      <c r="S101" s="63"/>
      <c r="V101" s="58"/>
      <c r="W101" s="58"/>
      <c r="X101" s="64"/>
      <c r="Y101" s="58"/>
      <c r="Z101" s="58"/>
      <c r="AA101" s="58"/>
    </row>
    <row r="102" spans="1:27" s="16" customFormat="1" ht="12.75" hidden="1" customHeight="1">
      <c r="A102" s="69">
        <f>D101/C101</f>
        <v>14</v>
      </c>
      <c r="C102" s="70"/>
      <c r="E102" s="258">
        <f>E101/C101</f>
        <v>0</v>
      </c>
      <c r="F102" s="258">
        <f>F101/D101</f>
        <v>0</v>
      </c>
      <c r="I102" s="71" t="s">
        <v>89</v>
      </c>
      <c r="J102" s="72">
        <f>E101/C101</f>
        <v>0</v>
      </c>
      <c r="K102" s="71"/>
      <c r="L102" s="71">
        <f>C101*0.9</f>
        <v>558</v>
      </c>
      <c r="M102" s="71"/>
      <c r="N102" s="71"/>
      <c r="O102" s="88" t="s">
        <v>148</v>
      </c>
      <c r="P102" s="71"/>
      <c r="Q102" s="73" t="e">
        <f>#REF!+P96+P98+#REF!+#REF!+#REF!+J96+#REF!+L96+J98+R98</f>
        <v>#REF!</v>
      </c>
      <c r="V102" s="58"/>
      <c r="W102" s="58"/>
      <c r="X102" s="64"/>
      <c r="Y102" s="58"/>
      <c r="Z102" s="58"/>
      <c r="AA102" s="58"/>
    </row>
    <row r="103" spans="1:27" hidden="1"/>
    <row r="104" spans="1:27" hidden="1"/>
    <row r="105" spans="1:27" s="12" customFormat="1" ht="12.75" customHeight="1">
      <c r="A105" s="82" t="s">
        <v>140</v>
      </c>
      <c r="B105" s="83" t="s">
        <v>669</v>
      </c>
      <c r="C105" s="84"/>
      <c r="D105" s="85"/>
      <c r="E105" s="83" t="s">
        <v>719</v>
      </c>
      <c r="F105" s="85"/>
      <c r="G105" s="82" t="s">
        <v>0</v>
      </c>
      <c r="H105" s="86">
        <v>16</v>
      </c>
      <c r="I105" s="85"/>
      <c r="J105" s="85" t="s">
        <v>74</v>
      </c>
      <c r="K105" s="85"/>
      <c r="L105" s="85"/>
      <c r="M105" s="87"/>
      <c r="N105" s="87"/>
      <c r="O105" s="87"/>
      <c r="P105" s="87"/>
      <c r="Q105" s="87"/>
      <c r="R105" s="87"/>
      <c r="S105" s="87"/>
      <c r="T105" s="11"/>
      <c r="U105" s="11"/>
      <c r="V105" s="11"/>
      <c r="W105" s="11"/>
      <c r="X105" s="11"/>
    </row>
    <row r="106" spans="1:27" s="16" customFormat="1" ht="12.75" customHeight="1">
      <c r="A106" s="468" t="s">
        <v>6</v>
      </c>
      <c r="B106" s="464" t="s">
        <v>7</v>
      </c>
      <c r="C106" s="460" t="s">
        <v>1</v>
      </c>
      <c r="D106" s="461"/>
      <c r="E106" s="460" t="s">
        <v>2</v>
      </c>
      <c r="F106" s="461"/>
      <c r="G106" s="455" t="s">
        <v>3</v>
      </c>
      <c r="H106" s="455"/>
      <c r="I106" s="457" t="s">
        <v>4</v>
      </c>
      <c r="J106" s="458"/>
      <c r="K106" s="458"/>
      <c r="L106" s="458"/>
      <c r="M106" s="458"/>
      <c r="N106" s="459"/>
      <c r="O106" s="460" t="s">
        <v>146</v>
      </c>
      <c r="P106" s="461"/>
      <c r="Q106" s="455" t="s">
        <v>147</v>
      </c>
      <c r="R106" s="455"/>
      <c r="S106" s="464" t="s">
        <v>5</v>
      </c>
      <c r="T106" s="467"/>
      <c r="U106" s="467"/>
      <c r="V106" s="58"/>
      <c r="W106" s="58"/>
      <c r="X106" s="58"/>
      <c r="Y106" s="58"/>
      <c r="Z106" s="58"/>
      <c r="AA106" s="58"/>
    </row>
    <row r="107" spans="1:27" s="16" customFormat="1" ht="12.75" customHeight="1">
      <c r="A107" s="469"/>
      <c r="B107" s="465"/>
      <c r="C107" s="462"/>
      <c r="D107" s="463"/>
      <c r="E107" s="462"/>
      <c r="F107" s="463"/>
      <c r="G107" s="455"/>
      <c r="H107" s="455"/>
      <c r="I107" s="457" t="s">
        <v>8</v>
      </c>
      <c r="J107" s="459"/>
      <c r="K107" s="457" t="s">
        <v>10</v>
      </c>
      <c r="L107" s="459"/>
      <c r="M107" s="457" t="s">
        <v>12</v>
      </c>
      <c r="N107" s="459"/>
      <c r="O107" s="462"/>
      <c r="P107" s="463"/>
      <c r="Q107" s="455"/>
      <c r="R107" s="455"/>
      <c r="S107" s="465"/>
      <c r="T107" s="467"/>
      <c r="U107" s="467"/>
      <c r="V107" s="58"/>
      <c r="W107" s="58"/>
      <c r="X107" s="58"/>
      <c r="Y107" s="58"/>
      <c r="Z107" s="58"/>
      <c r="AA107" s="58"/>
    </row>
    <row r="108" spans="1:27" s="16" customFormat="1" ht="12.75" customHeight="1">
      <c r="A108" s="470"/>
      <c r="B108" s="466"/>
      <c r="C108" s="455" t="s">
        <v>13</v>
      </c>
      <c r="D108" s="455" t="s">
        <v>14</v>
      </c>
      <c r="E108" s="459" t="s">
        <v>13</v>
      </c>
      <c r="F108" s="455" t="s">
        <v>14</v>
      </c>
      <c r="G108" s="455" t="s">
        <v>13</v>
      </c>
      <c r="H108" s="455" t="s">
        <v>14</v>
      </c>
      <c r="I108" s="459" t="s">
        <v>13</v>
      </c>
      <c r="J108" s="455" t="s">
        <v>14</v>
      </c>
      <c r="K108" s="459" t="s">
        <v>13</v>
      </c>
      <c r="L108" s="455" t="s">
        <v>14</v>
      </c>
      <c r="M108" s="455"/>
      <c r="N108" s="455"/>
      <c r="O108" s="459" t="s">
        <v>13</v>
      </c>
      <c r="P108" s="455" t="s">
        <v>14</v>
      </c>
      <c r="Q108" s="455" t="s">
        <v>13</v>
      </c>
      <c r="R108" s="455" t="s">
        <v>14</v>
      </c>
      <c r="S108" s="466"/>
      <c r="T108" s="467"/>
      <c r="U108" s="467"/>
      <c r="V108" s="58" t="s">
        <v>15</v>
      </c>
      <c r="W108" s="58" t="s">
        <v>16</v>
      </c>
      <c r="X108" s="58" t="s">
        <v>17</v>
      </c>
      <c r="Y108" s="58" t="s">
        <v>18</v>
      </c>
      <c r="Z108" s="58" t="s">
        <v>19</v>
      </c>
      <c r="AA108" s="58" t="s">
        <v>20</v>
      </c>
    </row>
    <row r="109" spans="1:27" s="16" customFormat="1" ht="12.75" customHeight="1">
      <c r="A109" s="24" t="s">
        <v>167</v>
      </c>
      <c r="B109" s="456">
        <f>B96+7</f>
        <v>43203</v>
      </c>
      <c r="C109" s="455">
        <v>100</v>
      </c>
      <c r="D109" s="455">
        <v>1200</v>
      </c>
      <c r="E109" s="62">
        <v>50</v>
      </c>
      <c r="F109" s="20">
        <v>542</v>
      </c>
      <c r="G109" s="455">
        <f t="shared" ref="G109:G114" si="31">E109-C109</f>
        <v>-50</v>
      </c>
      <c r="H109" s="455">
        <f t="shared" ref="H109:H114" si="32">F109-D109</f>
        <v>-658</v>
      </c>
      <c r="I109" s="25"/>
      <c r="J109" s="25"/>
      <c r="K109" s="26"/>
      <c r="L109" s="26"/>
      <c r="M109" s="20">
        <f t="shared" ref="M109:N113" si="33">I109+K109</f>
        <v>0</v>
      </c>
      <c r="N109" s="20">
        <f t="shared" si="33"/>
        <v>0</v>
      </c>
      <c r="O109" s="25"/>
      <c r="P109" s="25"/>
      <c r="Q109" s="26"/>
      <c r="R109" s="26"/>
      <c r="S109" s="63"/>
      <c r="V109" s="58">
        <f>H105</f>
        <v>16</v>
      </c>
      <c r="W109" s="58" t="str">
        <f>E105</f>
        <v>RBC2-S1F-036-N</v>
      </c>
      <c r="X109" s="64" t="s">
        <v>140</v>
      </c>
      <c r="Y109" s="58" t="str">
        <f>A109</f>
        <v>KOS</v>
      </c>
      <c r="Z109" s="58">
        <f>C109</f>
        <v>100</v>
      </c>
      <c r="AA109" s="65">
        <f>E109</f>
        <v>50</v>
      </c>
    </row>
    <row r="110" spans="1:27" s="16" customFormat="1" ht="12.75" customHeight="1">
      <c r="A110" s="24" t="s">
        <v>168</v>
      </c>
      <c r="B110" s="456">
        <f>B97+7</f>
        <v>43205</v>
      </c>
      <c r="C110" s="455"/>
      <c r="D110" s="455"/>
      <c r="E110" s="62"/>
      <c r="F110" s="20"/>
      <c r="G110" s="455">
        <f t="shared" si="31"/>
        <v>0</v>
      </c>
      <c r="H110" s="455">
        <f t="shared" si="32"/>
        <v>0</v>
      </c>
      <c r="I110" s="26"/>
      <c r="J110" s="26"/>
      <c r="K110" s="26"/>
      <c r="L110" s="26"/>
      <c r="M110" s="20">
        <f t="shared" si="33"/>
        <v>0</v>
      </c>
      <c r="N110" s="20">
        <f t="shared" si="33"/>
        <v>0</v>
      </c>
      <c r="O110" s="26"/>
      <c r="P110" s="26"/>
      <c r="Q110" s="26"/>
      <c r="R110" s="26"/>
      <c r="S110" s="63"/>
      <c r="V110" s="58">
        <f>H105</f>
        <v>16</v>
      </c>
      <c r="W110" s="58" t="str">
        <f>E105</f>
        <v>RBC2-S1F-036-N</v>
      </c>
      <c r="X110" s="64" t="s">
        <v>140</v>
      </c>
      <c r="Y110" s="58" t="str">
        <f>A110</f>
        <v>PAT</v>
      </c>
      <c r="Z110" s="58">
        <f>C110</f>
        <v>0</v>
      </c>
      <c r="AA110" s="65">
        <f>E110</f>
        <v>0</v>
      </c>
    </row>
    <row r="111" spans="1:27" s="16" customFormat="1" ht="12.75" customHeight="1">
      <c r="A111" s="24" t="s">
        <v>38</v>
      </c>
      <c r="B111" s="456">
        <f>B98+7</f>
        <v>43206</v>
      </c>
      <c r="C111" s="455">
        <v>520</v>
      </c>
      <c r="D111" s="455">
        <v>7480</v>
      </c>
      <c r="E111" s="62">
        <v>115</v>
      </c>
      <c r="F111" s="20">
        <v>1106</v>
      </c>
      <c r="G111" s="455">
        <f t="shared" si="31"/>
        <v>-405</v>
      </c>
      <c r="H111" s="455">
        <f t="shared" si="32"/>
        <v>-6374</v>
      </c>
      <c r="I111" s="25"/>
      <c r="J111" s="25"/>
      <c r="K111" s="20"/>
      <c r="L111" s="20"/>
      <c r="M111" s="20">
        <f t="shared" si="33"/>
        <v>0</v>
      </c>
      <c r="N111" s="20">
        <f t="shared" si="33"/>
        <v>0</v>
      </c>
      <c r="O111" s="25"/>
      <c r="P111" s="25"/>
      <c r="Q111" s="20"/>
      <c r="R111" s="20"/>
      <c r="S111" s="63"/>
      <c r="V111" s="58">
        <f>H105</f>
        <v>16</v>
      </c>
      <c r="W111" s="58" t="str">
        <f>E105</f>
        <v>RBC2-S1F-036-N</v>
      </c>
      <c r="X111" s="64" t="s">
        <v>140</v>
      </c>
      <c r="Y111" s="58" t="str">
        <f>A111</f>
        <v>LCH</v>
      </c>
      <c r="Z111" s="58">
        <f>C111</f>
        <v>520</v>
      </c>
      <c r="AA111" s="65">
        <f>E111</f>
        <v>115</v>
      </c>
    </row>
    <row r="112" spans="1:27" s="16" customFormat="1" ht="12.75" customHeight="1">
      <c r="A112" s="24"/>
      <c r="B112" s="456"/>
      <c r="C112" s="455"/>
      <c r="D112" s="455"/>
      <c r="E112" s="62"/>
      <c r="F112" s="20"/>
      <c r="G112" s="455">
        <f t="shared" si="31"/>
        <v>0</v>
      </c>
      <c r="H112" s="455">
        <f t="shared" si="32"/>
        <v>0</v>
      </c>
      <c r="I112" s="20"/>
      <c r="J112" s="20"/>
      <c r="K112" s="20"/>
      <c r="L112" s="20"/>
      <c r="M112" s="20">
        <f t="shared" si="33"/>
        <v>0</v>
      </c>
      <c r="N112" s="20">
        <f t="shared" si="33"/>
        <v>0</v>
      </c>
      <c r="O112" s="20"/>
      <c r="P112" s="20"/>
      <c r="Q112" s="20"/>
      <c r="R112" s="20"/>
      <c r="S112" s="63"/>
      <c r="V112" s="58">
        <f>H105</f>
        <v>16</v>
      </c>
      <c r="W112" s="58" t="str">
        <f>E105</f>
        <v>RBC2-S1F-036-N</v>
      </c>
      <c r="X112" s="64" t="s">
        <v>140</v>
      </c>
      <c r="Y112" s="58">
        <f>A112</f>
        <v>0</v>
      </c>
      <c r="Z112" s="58">
        <f>C112</f>
        <v>0</v>
      </c>
      <c r="AA112" s="65">
        <f>E112</f>
        <v>0</v>
      </c>
    </row>
    <row r="113" spans="1:27" s="16" customFormat="1" ht="12.75" customHeight="1">
      <c r="A113" s="24" t="s">
        <v>21</v>
      </c>
      <c r="B113" s="456"/>
      <c r="C113" s="455"/>
      <c r="D113" s="455"/>
      <c r="E113" s="62"/>
      <c r="F113" s="20"/>
      <c r="G113" s="455">
        <f t="shared" si="31"/>
        <v>0</v>
      </c>
      <c r="H113" s="455">
        <f t="shared" si="32"/>
        <v>0</v>
      </c>
      <c r="I113" s="20"/>
      <c r="J113" s="20"/>
      <c r="K113" s="20"/>
      <c r="L113" s="20"/>
      <c r="M113" s="20">
        <f t="shared" si="33"/>
        <v>0</v>
      </c>
      <c r="N113" s="20">
        <f t="shared" si="33"/>
        <v>0</v>
      </c>
      <c r="O113" s="26"/>
      <c r="P113" s="26"/>
      <c r="Q113" s="26"/>
      <c r="R113" s="26"/>
      <c r="S113" s="63"/>
      <c r="V113" s="58">
        <f>H105</f>
        <v>16</v>
      </c>
      <c r="W113" s="58" t="str">
        <f>E105</f>
        <v>RBC2-S1F-036-N</v>
      </c>
      <c r="X113" s="64" t="s">
        <v>140</v>
      </c>
      <c r="Y113" s="58" t="str">
        <f>A113</f>
        <v>COSCO T/S</v>
      </c>
      <c r="Z113" s="58">
        <f>C113</f>
        <v>0</v>
      </c>
      <c r="AA113" s="65">
        <f>E113</f>
        <v>0</v>
      </c>
    </row>
    <row r="114" spans="1:27" s="16" customFormat="1" ht="12.75" customHeight="1">
      <c r="A114" s="24" t="s">
        <v>22</v>
      </c>
      <c r="B114" s="28"/>
      <c r="C114" s="29">
        <v>620</v>
      </c>
      <c r="D114" s="29">
        <v>8680</v>
      </c>
      <c r="E114" s="68">
        <f>SUM(E109:E113)</f>
        <v>165</v>
      </c>
      <c r="F114" s="30">
        <f>SUM(F109:F113)</f>
        <v>1648</v>
      </c>
      <c r="G114" s="29">
        <f t="shared" si="31"/>
        <v>-455</v>
      </c>
      <c r="H114" s="29">
        <f t="shared" si="32"/>
        <v>-7032</v>
      </c>
      <c r="I114" s="31">
        <f t="shared" ref="I114:R114" si="34">SUM(I109:I113)</f>
        <v>0</v>
      </c>
      <c r="J114" s="31">
        <f t="shared" si="34"/>
        <v>0</v>
      </c>
      <c r="K114" s="31">
        <f t="shared" si="34"/>
        <v>0</v>
      </c>
      <c r="L114" s="31">
        <f t="shared" si="34"/>
        <v>0</v>
      </c>
      <c r="M114" s="31">
        <f t="shared" si="34"/>
        <v>0</v>
      </c>
      <c r="N114" s="31">
        <f t="shared" si="34"/>
        <v>0</v>
      </c>
      <c r="O114" s="20">
        <f t="shared" si="34"/>
        <v>0</v>
      </c>
      <c r="P114" s="31">
        <f t="shared" si="34"/>
        <v>0</v>
      </c>
      <c r="Q114" s="31">
        <f t="shared" si="34"/>
        <v>0</v>
      </c>
      <c r="R114" s="31">
        <f t="shared" si="34"/>
        <v>0</v>
      </c>
      <c r="S114" s="63"/>
      <c r="V114" s="58"/>
      <c r="W114" s="58"/>
      <c r="X114" s="64"/>
      <c r="Y114" s="58"/>
      <c r="Z114" s="58"/>
      <c r="AA114" s="58"/>
    </row>
    <row r="115" spans="1:27" s="16" customFormat="1" ht="12.75" customHeight="1">
      <c r="A115" s="69">
        <f>D114/C114</f>
        <v>14</v>
      </c>
      <c r="C115" s="70"/>
      <c r="E115" s="258">
        <f>E114/C114</f>
        <v>0.2661290322580645</v>
      </c>
      <c r="F115" s="258">
        <f>F114/D114</f>
        <v>0.18986175115207374</v>
      </c>
      <c r="I115" s="71" t="s">
        <v>89</v>
      </c>
      <c r="J115" s="72">
        <f>E114/C114</f>
        <v>0.2661290322580645</v>
      </c>
      <c r="K115" s="71"/>
      <c r="L115" s="71">
        <f>C114*0.9</f>
        <v>558</v>
      </c>
      <c r="M115" s="71"/>
      <c r="N115" s="71"/>
      <c r="O115" s="88" t="s">
        <v>148</v>
      </c>
      <c r="P115" s="71"/>
      <c r="Q115" s="73" t="e">
        <f>#REF!+P109+P111+#REF!+#REF!+#REF!+J109+#REF!+L109+J111+R111</f>
        <v>#REF!</v>
      </c>
      <c r="V115" s="58"/>
      <c r="W115" s="58"/>
      <c r="X115" s="64"/>
      <c r="Y115" s="58"/>
      <c r="Z115" s="58"/>
      <c r="AA115" s="58"/>
    </row>
    <row r="118" spans="1:27" s="12" customFormat="1" ht="12.75" customHeight="1">
      <c r="A118" s="82" t="s">
        <v>140</v>
      </c>
      <c r="B118" s="83" t="s">
        <v>705</v>
      </c>
      <c r="C118" s="84"/>
      <c r="D118" s="85"/>
      <c r="E118" s="83" t="s">
        <v>706</v>
      </c>
      <c r="F118" s="85"/>
      <c r="G118" s="82" t="s">
        <v>0</v>
      </c>
      <c r="H118" s="86">
        <v>17</v>
      </c>
      <c r="I118" s="85"/>
      <c r="J118" s="85" t="s">
        <v>74</v>
      </c>
      <c r="K118" s="85"/>
      <c r="L118" s="85"/>
      <c r="M118" s="87"/>
      <c r="N118" s="87"/>
      <c r="O118" s="87"/>
      <c r="P118" s="87"/>
      <c r="Q118" s="87"/>
      <c r="R118" s="87"/>
      <c r="S118" s="87"/>
      <c r="T118" s="11"/>
      <c r="U118" s="11"/>
      <c r="V118" s="11"/>
      <c r="W118" s="11"/>
      <c r="X118" s="11"/>
    </row>
    <row r="119" spans="1:27" s="16" customFormat="1" ht="12.75" customHeight="1">
      <c r="A119" s="495" t="s">
        <v>6</v>
      </c>
      <c r="B119" s="498" t="s">
        <v>7</v>
      </c>
      <c r="C119" s="501" t="s">
        <v>1</v>
      </c>
      <c r="D119" s="502"/>
      <c r="E119" s="501" t="s">
        <v>2</v>
      </c>
      <c r="F119" s="502"/>
      <c r="G119" s="493" t="s">
        <v>3</v>
      </c>
      <c r="H119" s="493"/>
      <c r="I119" s="506" t="s">
        <v>4</v>
      </c>
      <c r="J119" s="508"/>
      <c r="K119" s="508"/>
      <c r="L119" s="508"/>
      <c r="M119" s="508"/>
      <c r="N119" s="507"/>
      <c r="O119" s="501" t="s">
        <v>146</v>
      </c>
      <c r="P119" s="502"/>
      <c r="Q119" s="493" t="s">
        <v>147</v>
      </c>
      <c r="R119" s="493"/>
      <c r="S119" s="498" t="s">
        <v>5</v>
      </c>
      <c r="T119" s="505"/>
      <c r="U119" s="505"/>
      <c r="V119" s="58"/>
      <c r="W119" s="58"/>
      <c r="X119" s="58"/>
      <c r="Y119" s="58"/>
      <c r="Z119" s="58"/>
      <c r="AA119" s="58"/>
    </row>
    <row r="120" spans="1:27" s="16" customFormat="1" ht="12.75" customHeight="1">
      <c r="A120" s="496"/>
      <c r="B120" s="499"/>
      <c r="C120" s="503"/>
      <c r="D120" s="504"/>
      <c r="E120" s="503"/>
      <c r="F120" s="504"/>
      <c r="G120" s="493"/>
      <c r="H120" s="493"/>
      <c r="I120" s="506" t="s">
        <v>8</v>
      </c>
      <c r="J120" s="507"/>
      <c r="K120" s="506" t="s">
        <v>10</v>
      </c>
      <c r="L120" s="507"/>
      <c r="M120" s="506" t="s">
        <v>12</v>
      </c>
      <c r="N120" s="507"/>
      <c r="O120" s="503"/>
      <c r="P120" s="504"/>
      <c r="Q120" s="493"/>
      <c r="R120" s="493"/>
      <c r="S120" s="499"/>
      <c r="T120" s="505"/>
      <c r="U120" s="505"/>
      <c r="V120" s="58"/>
      <c r="W120" s="58"/>
      <c r="X120" s="58"/>
      <c r="Y120" s="58"/>
      <c r="Z120" s="58"/>
      <c r="AA120" s="58"/>
    </row>
    <row r="121" spans="1:27" s="16" customFormat="1" ht="12.75" customHeight="1">
      <c r="A121" s="497"/>
      <c r="B121" s="500"/>
      <c r="C121" s="493" t="s">
        <v>13</v>
      </c>
      <c r="D121" s="493" t="s">
        <v>14</v>
      </c>
      <c r="E121" s="507" t="s">
        <v>13</v>
      </c>
      <c r="F121" s="493" t="s">
        <v>14</v>
      </c>
      <c r="G121" s="493" t="s">
        <v>13</v>
      </c>
      <c r="H121" s="493" t="s">
        <v>14</v>
      </c>
      <c r="I121" s="507" t="s">
        <v>13</v>
      </c>
      <c r="J121" s="493" t="s">
        <v>14</v>
      </c>
      <c r="K121" s="507" t="s">
        <v>13</v>
      </c>
      <c r="L121" s="493" t="s">
        <v>14</v>
      </c>
      <c r="M121" s="493"/>
      <c r="N121" s="493"/>
      <c r="O121" s="507" t="s">
        <v>13</v>
      </c>
      <c r="P121" s="493" t="s">
        <v>14</v>
      </c>
      <c r="Q121" s="493" t="s">
        <v>13</v>
      </c>
      <c r="R121" s="493" t="s">
        <v>14</v>
      </c>
      <c r="S121" s="500"/>
      <c r="T121" s="505"/>
      <c r="U121" s="505"/>
      <c r="V121" s="58" t="s">
        <v>15</v>
      </c>
      <c r="W121" s="58" t="s">
        <v>16</v>
      </c>
      <c r="X121" s="58" t="s">
        <v>17</v>
      </c>
      <c r="Y121" s="58" t="s">
        <v>18</v>
      </c>
      <c r="Z121" s="58" t="s">
        <v>19</v>
      </c>
      <c r="AA121" s="58" t="s">
        <v>20</v>
      </c>
    </row>
    <row r="122" spans="1:27" s="16" customFormat="1" ht="12.75" customHeight="1">
      <c r="A122" s="24" t="s">
        <v>167</v>
      </c>
      <c r="B122" s="494">
        <f>B109+7</f>
        <v>43210</v>
      </c>
      <c r="C122" s="493">
        <v>100</v>
      </c>
      <c r="D122" s="493">
        <v>1200</v>
      </c>
      <c r="E122" s="62">
        <v>37</v>
      </c>
      <c r="F122" s="20">
        <v>500</v>
      </c>
      <c r="G122" s="493">
        <f t="shared" ref="G122:G127" si="35">E122-C122</f>
        <v>-63</v>
      </c>
      <c r="H122" s="493">
        <f t="shared" ref="H122:H127" si="36">F122-D122</f>
        <v>-700</v>
      </c>
      <c r="I122" s="25"/>
      <c r="J122" s="25"/>
      <c r="K122" s="26"/>
      <c r="L122" s="26"/>
      <c r="M122" s="20">
        <f t="shared" ref="M122:N126" si="37">I122+K122</f>
        <v>0</v>
      </c>
      <c r="N122" s="20">
        <f t="shared" si="37"/>
        <v>0</v>
      </c>
      <c r="O122" s="25"/>
      <c r="P122" s="25"/>
      <c r="Q122" s="26"/>
      <c r="R122" s="26"/>
      <c r="S122" s="63"/>
      <c r="V122" s="58">
        <f>H118</f>
        <v>17</v>
      </c>
      <c r="W122" s="58" t="str">
        <f>E118</f>
        <v>RBC2-A23-110-N</v>
      </c>
      <c r="X122" s="64" t="s">
        <v>140</v>
      </c>
      <c r="Y122" s="58" t="str">
        <f>A122</f>
        <v>KOS</v>
      </c>
      <c r="Z122" s="58">
        <f>C122</f>
        <v>100</v>
      </c>
      <c r="AA122" s="65">
        <f>E122</f>
        <v>37</v>
      </c>
    </row>
    <row r="123" spans="1:27" s="16" customFormat="1" ht="12.75" customHeight="1">
      <c r="A123" s="24" t="s">
        <v>168</v>
      </c>
      <c r="B123" s="494">
        <f>B110+7</f>
        <v>43212</v>
      </c>
      <c r="C123" s="493"/>
      <c r="D123" s="493"/>
      <c r="E123" s="62"/>
      <c r="F123" s="20"/>
      <c r="G123" s="493">
        <f t="shared" si="35"/>
        <v>0</v>
      </c>
      <c r="H123" s="493">
        <f t="shared" si="36"/>
        <v>0</v>
      </c>
      <c r="I123" s="26"/>
      <c r="J123" s="26"/>
      <c r="K123" s="26"/>
      <c r="L123" s="26"/>
      <c r="M123" s="20">
        <f t="shared" si="37"/>
        <v>0</v>
      </c>
      <c r="N123" s="20">
        <f t="shared" si="37"/>
        <v>0</v>
      </c>
      <c r="O123" s="26"/>
      <c r="P123" s="26"/>
      <c r="Q123" s="26"/>
      <c r="R123" s="26"/>
      <c r="S123" s="63"/>
      <c r="V123" s="58">
        <f>H118</f>
        <v>17</v>
      </c>
      <c r="W123" s="58" t="str">
        <f>E118</f>
        <v>RBC2-A23-110-N</v>
      </c>
      <c r="X123" s="64" t="s">
        <v>140</v>
      </c>
      <c r="Y123" s="58" t="str">
        <f>A123</f>
        <v>PAT</v>
      </c>
      <c r="Z123" s="58">
        <f>C123</f>
        <v>0</v>
      </c>
      <c r="AA123" s="65">
        <f>E123</f>
        <v>0</v>
      </c>
    </row>
    <row r="124" spans="1:27" s="16" customFormat="1" ht="12.75" customHeight="1">
      <c r="A124" s="24" t="s">
        <v>38</v>
      </c>
      <c r="B124" s="494">
        <f>B111+7</f>
        <v>43213</v>
      </c>
      <c r="C124" s="493">
        <v>520</v>
      </c>
      <c r="D124" s="493">
        <v>7480</v>
      </c>
      <c r="E124" s="62">
        <v>391</v>
      </c>
      <c r="F124" s="20">
        <v>4895</v>
      </c>
      <c r="G124" s="493">
        <f t="shared" si="35"/>
        <v>-129</v>
      </c>
      <c r="H124" s="493">
        <f t="shared" si="36"/>
        <v>-2585</v>
      </c>
      <c r="I124" s="25"/>
      <c r="J124" s="25"/>
      <c r="K124" s="20"/>
      <c r="L124" s="20"/>
      <c r="M124" s="20">
        <f t="shared" si="37"/>
        <v>0</v>
      </c>
      <c r="N124" s="20">
        <f t="shared" si="37"/>
        <v>0</v>
      </c>
      <c r="O124" s="25"/>
      <c r="P124" s="25"/>
      <c r="Q124" s="20"/>
      <c r="R124" s="20"/>
      <c r="S124" s="63"/>
      <c r="V124" s="58">
        <f>H118</f>
        <v>17</v>
      </c>
      <c r="W124" s="58" t="str">
        <f>E118</f>
        <v>RBC2-A23-110-N</v>
      </c>
      <c r="X124" s="64" t="s">
        <v>140</v>
      </c>
      <c r="Y124" s="58" t="str">
        <f>A124</f>
        <v>LCH</v>
      </c>
      <c r="Z124" s="58">
        <f>C124</f>
        <v>520</v>
      </c>
      <c r="AA124" s="65">
        <f>E124</f>
        <v>391</v>
      </c>
    </row>
    <row r="125" spans="1:27" s="16" customFormat="1" ht="12.75" customHeight="1">
      <c r="A125" s="24"/>
      <c r="B125" s="494"/>
      <c r="C125" s="493"/>
      <c r="D125" s="493"/>
      <c r="E125" s="62"/>
      <c r="F125" s="20"/>
      <c r="G125" s="493">
        <f t="shared" si="35"/>
        <v>0</v>
      </c>
      <c r="H125" s="493">
        <f t="shared" si="36"/>
        <v>0</v>
      </c>
      <c r="I125" s="20"/>
      <c r="J125" s="20"/>
      <c r="K125" s="20"/>
      <c r="L125" s="20"/>
      <c r="M125" s="20">
        <f t="shared" si="37"/>
        <v>0</v>
      </c>
      <c r="N125" s="20">
        <f t="shared" si="37"/>
        <v>0</v>
      </c>
      <c r="O125" s="20"/>
      <c r="P125" s="20"/>
      <c r="Q125" s="20"/>
      <c r="R125" s="20"/>
      <c r="S125" s="63"/>
      <c r="V125" s="58">
        <f>H118</f>
        <v>17</v>
      </c>
      <c r="W125" s="58" t="str">
        <f>E118</f>
        <v>RBC2-A23-110-N</v>
      </c>
      <c r="X125" s="64" t="s">
        <v>140</v>
      </c>
      <c r="Y125" s="58">
        <f>A125</f>
        <v>0</v>
      </c>
      <c r="Z125" s="58">
        <f>C125</f>
        <v>0</v>
      </c>
      <c r="AA125" s="65">
        <f>E125</f>
        <v>0</v>
      </c>
    </row>
    <row r="126" spans="1:27" s="16" customFormat="1" ht="12.75" customHeight="1">
      <c r="A126" s="24" t="s">
        <v>21</v>
      </c>
      <c r="B126" s="494"/>
      <c r="C126" s="493"/>
      <c r="D126" s="493"/>
      <c r="E126" s="62"/>
      <c r="F126" s="20"/>
      <c r="G126" s="493">
        <f t="shared" si="35"/>
        <v>0</v>
      </c>
      <c r="H126" s="493">
        <f t="shared" si="36"/>
        <v>0</v>
      </c>
      <c r="I126" s="20"/>
      <c r="J126" s="20"/>
      <c r="K126" s="20"/>
      <c r="L126" s="20"/>
      <c r="M126" s="20">
        <f t="shared" si="37"/>
        <v>0</v>
      </c>
      <c r="N126" s="20">
        <f t="shared" si="37"/>
        <v>0</v>
      </c>
      <c r="O126" s="26"/>
      <c r="P126" s="26"/>
      <c r="Q126" s="26"/>
      <c r="R126" s="26"/>
      <c r="S126" s="63"/>
      <c r="V126" s="58">
        <f>H118</f>
        <v>17</v>
      </c>
      <c r="W126" s="58" t="str">
        <f>E118</f>
        <v>RBC2-A23-110-N</v>
      </c>
      <c r="X126" s="64" t="s">
        <v>140</v>
      </c>
      <c r="Y126" s="58" t="str">
        <f>A126</f>
        <v>COSCO T/S</v>
      </c>
      <c r="Z126" s="58">
        <f>C126</f>
        <v>0</v>
      </c>
      <c r="AA126" s="65">
        <f>E126</f>
        <v>0</v>
      </c>
    </row>
    <row r="127" spans="1:27" s="16" customFormat="1" ht="12.75" customHeight="1">
      <c r="A127" s="24" t="s">
        <v>22</v>
      </c>
      <c r="B127" s="28"/>
      <c r="C127" s="29">
        <v>620</v>
      </c>
      <c r="D127" s="29">
        <v>8680</v>
      </c>
      <c r="E127" s="68">
        <f>SUM(E122:E126)</f>
        <v>428</v>
      </c>
      <c r="F127" s="30">
        <f>SUM(F122:F126)</f>
        <v>5395</v>
      </c>
      <c r="G127" s="29">
        <f t="shared" si="35"/>
        <v>-192</v>
      </c>
      <c r="H127" s="29">
        <f t="shared" si="36"/>
        <v>-3285</v>
      </c>
      <c r="I127" s="31">
        <f t="shared" ref="I127:R127" si="38">SUM(I122:I126)</f>
        <v>0</v>
      </c>
      <c r="J127" s="31">
        <f t="shared" si="38"/>
        <v>0</v>
      </c>
      <c r="K127" s="31">
        <f t="shared" si="38"/>
        <v>0</v>
      </c>
      <c r="L127" s="31">
        <f t="shared" si="38"/>
        <v>0</v>
      </c>
      <c r="M127" s="31">
        <f t="shared" si="38"/>
        <v>0</v>
      </c>
      <c r="N127" s="31">
        <f t="shared" si="38"/>
        <v>0</v>
      </c>
      <c r="O127" s="20">
        <f t="shared" si="38"/>
        <v>0</v>
      </c>
      <c r="P127" s="31">
        <f t="shared" si="38"/>
        <v>0</v>
      </c>
      <c r="Q127" s="31">
        <f t="shared" si="38"/>
        <v>0</v>
      </c>
      <c r="R127" s="31">
        <f t="shared" si="38"/>
        <v>0</v>
      </c>
      <c r="S127" s="63"/>
      <c r="V127" s="58"/>
      <c r="W127" s="58"/>
      <c r="X127" s="64"/>
      <c r="Y127" s="58"/>
      <c r="Z127" s="58"/>
      <c r="AA127" s="58"/>
    </row>
    <row r="128" spans="1:27" s="16" customFormat="1" ht="12.75" customHeight="1">
      <c r="A128" s="69">
        <f>D127/C127</f>
        <v>14</v>
      </c>
      <c r="C128" s="70"/>
      <c r="E128" s="258">
        <f>E127/C127</f>
        <v>0.69032258064516128</v>
      </c>
      <c r="F128" s="258">
        <f>F127/D127</f>
        <v>0.62154377880184331</v>
      </c>
      <c r="I128" s="71" t="s">
        <v>89</v>
      </c>
      <c r="J128" s="72">
        <f>E127/C127</f>
        <v>0.69032258064516128</v>
      </c>
      <c r="K128" s="71"/>
      <c r="L128" s="71">
        <f>C127*0.9</f>
        <v>558</v>
      </c>
      <c r="M128" s="71"/>
      <c r="N128" s="71"/>
      <c r="O128" s="88" t="s">
        <v>148</v>
      </c>
      <c r="P128" s="71"/>
      <c r="Q128" s="73" t="e">
        <f>#REF!+P122+P124+#REF!+#REF!+#REF!+J122+#REF!+L122+J124+R124</f>
        <v>#REF!</v>
      </c>
      <c r="V128" s="58"/>
      <c r="W128" s="58"/>
      <c r="X128" s="64"/>
      <c r="Y128" s="58"/>
      <c r="Z128" s="58"/>
      <c r="AA128" s="58"/>
    </row>
    <row r="131" spans="1:27" s="12" customFormat="1" ht="12.75" customHeight="1">
      <c r="A131" s="82" t="s">
        <v>140</v>
      </c>
      <c r="B131" s="83" t="s">
        <v>787</v>
      </c>
      <c r="C131" s="84"/>
      <c r="D131" s="85"/>
      <c r="E131" s="83"/>
      <c r="F131" s="85"/>
      <c r="G131" s="82" t="s">
        <v>0</v>
      </c>
      <c r="H131" s="86">
        <v>18</v>
      </c>
      <c r="I131" s="85"/>
      <c r="J131" s="85" t="s">
        <v>74</v>
      </c>
      <c r="K131" s="85"/>
      <c r="L131" s="85"/>
      <c r="M131" s="87"/>
      <c r="N131" s="87"/>
      <c r="O131" s="87"/>
      <c r="P131" s="87"/>
      <c r="Q131" s="87"/>
      <c r="R131" s="87"/>
      <c r="S131" s="87"/>
      <c r="T131" s="11"/>
      <c r="U131" s="11"/>
      <c r="V131" s="11"/>
      <c r="W131" s="11"/>
      <c r="X131" s="11"/>
    </row>
    <row r="132" spans="1:27" s="16" customFormat="1" ht="12.75" customHeight="1">
      <c r="A132" s="564" t="s">
        <v>6</v>
      </c>
      <c r="B132" s="560" t="s">
        <v>7</v>
      </c>
      <c r="C132" s="556" t="s">
        <v>1</v>
      </c>
      <c r="D132" s="557"/>
      <c r="E132" s="556" t="s">
        <v>2</v>
      </c>
      <c r="F132" s="557"/>
      <c r="G132" s="551" t="s">
        <v>3</v>
      </c>
      <c r="H132" s="551"/>
      <c r="I132" s="553" t="s">
        <v>4</v>
      </c>
      <c r="J132" s="554"/>
      <c r="K132" s="554"/>
      <c r="L132" s="554"/>
      <c r="M132" s="554"/>
      <c r="N132" s="555"/>
      <c r="O132" s="556" t="s">
        <v>146</v>
      </c>
      <c r="P132" s="557"/>
      <c r="Q132" s="551" t="s">
        <v>147</v>
      </c>
      <c r="R132" s="551"/>
      <c r="S132" s="560" t="s">
        <v>5</v>
      </c>
      <c r="T132" s="563"/>
      <c r="U132" s="563"/>
      <c r="V132" s="58"/>
      <c r="W132" s="58"/>
      <c r="X132" s="58"/>
      <c r="Y132" s="58"/>
      <c r="Z132" s="58"/>
      <c r="AA132" s="58"/>
    </row>
    <row r="133" spans="1:27" s="16" customFormat="1" ht="12.75" customHeight="1">
      <c r="A133" s="565"/>
      <c r="B133" s="561"/>
      <c r="C133" s="558"/>
      <c r="D133" s="559"/>
      <c r="E133" s="558"/>
      <c r="F133" s="559"/>
      <c r="G133" s="551"/>
      <c r="H133" s="551"/>
      <c r="I133" s="553" t="s">
        <v>8</v>
      </c>
      <c r="J133" s="555"/>
      <c r="K133" s="553" t="s">
        <v>10</v>
      </c>
      <c r="L133" s="555"/>
      <c r="M133" s="553" t="s">
        <v>12</v>
      </c>
      <c r="N133" s="555"/>
      <c r="O133" s="558"/>
      <c r="P133" s="559"/>
      <c r="Q133" s="551"/>
      <c r="R133" s="551"/>
      <c r="S133" s="561"/>
      <c r="T133" s="563"/>
      <c r="U133" s="563"/>
      <c r="V133" s="58"/>
      <c r="W133" s="58"/>
      <c r="X133" s="58"/>
      <c r="Y133" s="58"/>
      <c r="Z133" s="58"/>
      <c r="AA133" s="58"/>
    </row>
    <row r="134" spans="1:27" s="16" customFormat="1" ht="12.75" customHeight="1">
      <c r="A134" s="566"/>
      <c r="B134" s="562"/>
      <c r="C134" s="551" t="s">
        <v>13</v>
      </c>
      <c r="D134" s="551" t="s">
        <v>14</v>
      </c>
      <c r="E134" s="555" t="s">
        <v>13</v>
      </c>
      <c r="F134" s="551" t="s">
        <v>14</v>
      </c>
      <c r="G134" s="551" t="s">
        <v>13</v>
      </c>
      <c r="H134" s="551" t="s">
        <v>14</v>
      </c>
      <c r="I134" s="555" t="s">
        <v>13</v>
      </c>
      <c r="J134" s="551" t="s">
        <v>14</v>
      </c>
      <c r="K134" s="555" t="s">
        <v>13</v>
      </c>
      <c r="L134" s="551" t="s">
        <v>14</v>
      </c>
      <c r="M134" s="551"/>
      <c r="N134" s="551"/>
      <c r="O134" s="555" t="s">
        <v>13</v>
      </c>
      <c r="P134" s="551" t="s">
        <v>14</v>
      </c>
      <c r="Q134" s="551" t="s">
        <v>13</v>
      </c>
      <c r="R134" s="551" t="s">
        <v>14</v>
      </c>
      <c r="S134" s="562"/>
      <c r="T134" s="563"/>
      <c r="U134" s="563"/>
      <c r="V134" s="58" t="s">
        <v>15</v>
      </c>
      <c r="W134" s="58" t="s">
        <v>16</v>
      </c>
      <c r="X134" s="58" t="s">
        <v>17</v>
      </c>
      <c r="Y134" s="58" t="s">
        <v>18</v>
      </c>
      <c r="Z134" s="58" t="s">
        <v>19</v>
      </c>
      <c r="AA134" s="58" t="s">
        <v>20</v>
      </c>
    </row>
    <row r="135" spans="1:27" s="16" customFormat="1" ht="12.75" customHeight="1">
      <c r="A135" s="24" t="s">
        <v>167</v>
      </c>
      <c r="B135" s="552">
        <f>B122+7</f>
        <v>43217</v>
      </c>
      <c r="C135" s="551">
        <v>100</v>
      </c>
      <c r="D135" s="551">
        <v>1200</v>
      </c>
      <c r="E135" s="62"/>
      <c r="F135" s="20"/>
      <c r="G135" s="551">
        <f t="shared" ref="G135:G140" si="39">E135-C135</f>
        <v>-100</v>
      </c>
      <c r="H135" s="551">
        <f t="shared" ref="H135:H140" si="40">F135-D135</f>
        <v>-1200</v>
      </c>
      <c r="I135" s="25"/>
      <c r="J135" s="25"/>
      <c r="K135" s="26"/>
      <c r="L135" s="26"/>
      <c r="M135" s="20">
        <f t="shared" ref="M135:M139" si="41">I135+K135</f>
        <v>0</v>
      </c>
      <c r="N135" s="20">
        <f t="shared" ref="N135:N139" si="42">J135+L135</f>
        <v>0</v>
      </c>
      <c r="O135" s="25"/>
      <c r="P135" s="25"/>
      <c r="Q135" s="26"/>
      <c r="R135" s="26"/>
      <c r="S135" s="63"/>
      <c r="V135" s="58">
        <f>H131</f>
        <v>18</v>
      </c>
      <c r="W135" s="58">
        <f>E131</f>
        <v>0</v>
      </c>
      <c r="X135" s="64" t="s">
        <v>140</v>
      </c>
      <c r="Y135" s="58" t="str">
        <f>A135</f>
        <v>KOS</v>
      </c>
      <c r="Z135" s="58">
        <f>C135</f>
        <v>100</v>
      </c>
      <c r="AA135" s="65">
        <f>E135</f>
        <v>0</v>
      </c>
    </row>
    <row r="136" spans="1:27" s="16" customFormat="1" ht="12.75" customHeight="1">
      <c r="A136" s="24" t="s">
        <v>168</v>
      </c>
      <c r="B136" s="552">
        <f>B123+7</f>
        <v>43219</v>
      </c>
      <c r="C136" s="551"/>
      <c r="D136" s="551"/>
      <c r="E136" s="62"/>
      <c r="F136" s="20"/>
      <c r="G136" s="551">
        <f t="shared" si="39"/>
        <v>0</v>
      </c>
      <c r="H136" s="551">
        <f t="shared" si="40"/>
        <v>0</v>
      </c>
      <c r="I136" s="26"/>
      <c r="J136" s="26"/>
      <c r="K136" s="26"/>
      <c r="L136" s="26"/>
      <c r="M136" s="20">
        <f t="shared" si="41"/>
        <v>0</v>
      </c>
      <c r="N136" s="20">
        <f t="shared" si="42"/>
        <v>0</v>
      </c>
      <c r="O136" s="26"/>
      <c r="P136" s="26"/>
      <c r="Q136" s="26"/>
      <c r="R136" s="26"/>
      <c r="S136" s="63"/>
      <c r="V136" s="58">
        <f>H131</f>
        <v>18</v>
      </c>
      <c r="W136" s="58">
        <f>E131</f>
        <v>0</v>
      </c>
      <c r="X136" s="64" t="s">
        <v>140</v>
      </c>
      <c r="Y136" s="58" t="str">
        <f>A136</f>
        <v>PAT</v>
      </c>
      <c r="Z136" s="58">
        <f>C136</f>
        <v>0</v>
      </c>
      <c r="AA136" s="65">
        <f>E136</f>
        <v>0</v>
      </c>
    </row>
    <row r="137" spans="1:27" s="16" customFormat="1" ht="12.75" customHeight="1">
      <c r="A137" s="24" t="s">
        <v>38</v>
      </c>
      <c r="B137" s="552">
        <f>B124+7</f>
        <v>43220</v>
      </c>
      <c r="C137" s="551">
        <v>520</v>
      </c>
      <c r="D137" s="551">
        <v>7480</v>
      </c>
      <c r="E137" s="62"/>
      <c r="F137" s="20"/>
      <c r="G137" s="551">
        <f t="shared" si="39"/>
        <v>-520</v>
      </c>
      <c r="H137" s="551">
        <f t="shared" si="40"/>
        <v>-7480</v>
      </c>
      <c r="I137" s="25"/>
      <c r="J137" s="25"/>
      <c r="K137" s="20"/>
      <c r="L137" s="20"/>
      <c r="M137" s="20">
        <f t="shared" si="41"/>
        <v>0</v>
      </c>
      <c r="N137" s="20">
        <f t="shared" si="42"/>
        <v>0</v>
      </c>
      <c r="O137" s="25"/>
      <c r="P137" s="25"/>
      <c r="Q137" s="20"/>
      <c r="R137" s="20"/>
      <c r="S137" s="63"/>
      <c r="V137" s="58">
        <f>H131</f>
        <v>18</v>
      </c>
      <c r="W137" s="58">
        <f>E131</f>
        <v>0</v>
      </c>
      <c r="X137" s="64" t="s">
        <v>140</v>
      </c>
      <c r="Y137" s="58" t="str">
        <f>A137</f>
        <v>LCH</v>
      </c>
      <c r="Z137" s="58">
        <f>C137</f>
        <v>520</v>
      </c>
      <c r="AA137" s="65">
        <f>E137</f>
        <v>0</v>
      </c>
    </row>
    <row r="138" spans="1:27" s="16" customFormat="1" ht="12.75" customHeight="1">
      <c r="A138" s="24"/>
      <c r="B138" s="552"/>
      <c r="C138" s="551"/>
      <c r="D138" s="551"/>
      <c r="E138" s="62"/>
      <c r="F138" s="20"/>
      <c r="G138" s="551">
        <f t="shared" si="39"/>
        <v>0</v>
      </c>
      <c r="H138" s="551">
        <f t="shared" si="40"/>
        <v>0</v>
      </c>
      <c r="I138" s="20"/>
      <c r="J138" s="20"/>
      <c r="K138" s="20"/>
      <c r="L138" s="20"/>
      <c r="M138" s="20">
        <f t="shared" si="41"/>
        <v>0</v>
      </c>
      <c r="N138" s="20">
        <f t="shared" si="42"/>
        <v>0</v>
      </c>
      <c r="O138" s="20"/>
      <c r="P138" s="20"/>
      <c r="Q138" s="20"/>
      <c r="R138" s="20"/>
      <c r="S138" s="63"/>
      <c r="V138" s="58">
        <f>H131</f>
        <v>18</v>
      </c>
      <c r="W138" s="58">
        <f>E131</f>
        <v>0</v>
      </c>
      <c r="X138" s="64" t="s">
        <v>140</v>
      </c>
      <c r="Y138" s="58">
        <f>A138</f>
        <v>0</v>
      </c>
      <c r="Z138" s="58">
        <f>C138</f>
        <v>0</v>
      </c>
      <c r="AA138" s="65">
        <f>E138</f>
        <v>0</v>
      </c>
    </row>
    <row r="139" spans="1:27" s="16" customFormat="1" ht="12.75" customHeight="1">
      <c r="A139" s="24" t="s">
        <v>21</v>
      </c>
      <c r="B139" s="552"/>
      <c r="C139" s="551"/>
      <c r="D139" s="551"/>
      <c r="E139" s="62"/>
      <c r="F139" s="20"/>
      <c r="G139" s="551">
        <f t="shared" si="39"/>
        <v>0</v>
      </c>
      <c r="H139" s="551">
        <f t="shared" si="40"/>
        <v>0</v>
      </c>
      <c r="I139" s="20"/>
      <c r="J139" s="20"/>
      <c r="K139" s="20"/>
      <c r="L139" s="20"/>
      <c r="M139" s="20">
        <f t="shared" si="41"/>
        <v>0</v>
      </c>
      <c r="N139" s="20">
        <f t="shared" si="42"/>
        <v>0</v>
      </c>
      <c r="O139" s="26"/>
      <c r="P139" s="26"/>
      <c r="Q139" s="26"/>
      <c r="R139" s="26"/>
      <c r="S139" s="63"/>
      <c r="V139" s="58">
        <f>H131</f>
        <v>18</v>
      </c>
      <c r="W139" s="58">
        <f>E131</f>
        <v>0</v>
      </c>
      <c r="X139" s="64" t="s">
        <v>140</v>
      </c>
      <c r="Y139" s="58" t="str">
        <f>A139</f>
        <v>COSCO T/S</v>
      </c>
      <c r="Z139" s="58">
        <f>C139</f>
        <v>0</v>
      </c>
      <c r="AA139" s="65">
        <f>E139</f>
        <v>0</v>
      </c>
    </row>
    <row r="140" spans="1:27" s="16" customFormat="1" ht="12.75" customHeight="1">
      <c r="A140" s="24" t="s">
        <v>22</v>
      </c>
      <c r="B140" s="28"/>
      <c r="C140" s="29">
        <v>620</v>
      </c>
      <c r="D140" s="29">
        <v>8680</v>
      </c>
      <c r="E140" s="68">
        <f>SUM(E135:E139)</f>
        <v>0</v>
      </c>
      <c r="F140" s="30">
        <f>SUM(F135:F139)</f>
        <v>0</v>
      </c>
      <c r="G140" s="29">
        <f t="shared" si="39"/>
        <v>-620</v>
      </c>
      <c r="H140" s="29">
        <f t="shared" si="40"/>
        <v>-8680</v>
      </c>
      <c r="I140" s="31">
        <f t="shared" ref="I140:R140" si="43">SUM(I135:I139)</f>
        <v>0</v>
      </c>
      <c r="J140" s="31">
        <f t="shared" si="43"/>
        <v>0</v>
      </c>
      <c r="K140" s="31">
        <f t="shared" si="43"/>
        <v>0</v>
      </c>
      <c r="L140" s="31">
        <f t="shared" si="43"/>
        <v>0</v>
      </c>
      <c r="M140" s="31">
        <f t="shared" si="43"/>
        <v>0</v>
      </c>
      <c r="N140" s="31">
        <f t="shared" si="43"/>
        <v>0</v>
      </c>
      <c r="O140" s="20">
        <f t="shared" si="43"/>
        <v>0</v>
      </c>
      <c r="P140" s="31">
        <f t="shared" si="43"/>
        <v>0</v>
      </c>
      <c r="Q140" s="31">
        <f t="shared" si="43"/>
        <v>0</v>
      </c>
      <c r="R140" s="31">
        <f t="shared" si="43"/>
        <v>0</v>
      </c>
      <c r="S140" s="63"/>
      <c r="V140" s="58"/>
      <c r="W140" s="58"/>
      <c r="X140" s="64"/>
      <c r="Y140" s="58"/>
      <c r="Z140" s="58"/>
      <c r="AA140" s="58"/>
    </row>
    <row r="141" spans="1:27" s="16" customFormat="1" ht="12.75" customHeight="1">
      <c r="A141" s="69">
        <f>D140/C140</f>
        <v>14</v>
      </c>
      <c r="C141" s="70"/>
      <c r="E141" s="258">
        <f>E140/C140</f>
        <v>0</v>
      </c>
      <c r="F141" s="258">
        <f>F140/D140</f>
        <v>0</v>
      </c>
      <c r="I141" s="71" t="s">
        <v>89</v>
      </c>
      <c r="J141" s="72">
        <f>E140/C140</f>
        <v>0</v>
      </c>
      <c r="K141" s="71"/>
      <c r="L141" s="71">
        <f>C140*0.9</f>
        <v>558</v>
      </c>
      <c r="M141" s="71"/>
      <c r="N141" s="71"/>
      <c r="O141" s="88" t="s">
        <v>148</v>
      </c>
      <c r="P141" s="71"/>
      <c r="Q141" s="73" t="e">
        <f>#REF!+P135+P137+#REF!+#REF!+#REF!+J135+#REF!+L135+J137+R137</f>
        <v>#REF!</v>
      </c>
      <c r="V141" s="58"/>
      <c r="W141" s="58"/>
      <c r="X141" s="64"/>
      <c r="Y141" s="58"/>
      <c r="Z141" s="58"/>
      <c r="AA141" s="58"/>
    </row>
  </sheetData>
  <mergeCells count="11">
    <mergeCell ref="A2:A4"/>
    <mergeCell ref="B2:B4"/>
    <mergeCell ref="C2:D3"/>
    <mergeCell ref="E2:F3"/>
    <mergeCell ref="G2:H3"/>
    <mergeCell ref="O2:P3"/>
    <mergeCell ref="Q2:R3"/>
    <mergeCell ref="S2:S4"/>
    <mergeCell ref="T2:T3"/>
    <mergeCell ref="M3:N3"/>
    <mergeCell ref="I2:N2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F134"/>
  <sheetViews>
    <sheetView topLeftCell="A98" workbookViewId="0">
      <selection activeCell="I121" sqref="I121:N121"/>
    </sheetView>
  </sheetViews>
  <sheetFormatPr defaultRowHeight="13.5"/>
  <cols>
    <col min="15" max="18" width="0" hidden="1" customWidth="1"/>
  </cols>
  <sheetData>
    <row r="1" spans="1:32" s="12" customFormat="1" ht="12.75" hidden="1" customHeight="1">
      <c r="A1" s="237" t="s">
        <v>341</v>
      </c>
      <c r="B1" s="238" t="s">
        <v>348</v>
      </c>
      <c r="C1" s="239"/>
      <c r="D1" s="240"/>
      <c r="E1" s="238" t="s">
        <v>349</v>
      </c>
      <c r="F1" s="240"/>
      <c r="G1" s="237" t="s">
        <v>0</v>
      </c>
      <c r="H1" s="241">
        <v>11</v>
      </c>
      <c r="I1" s="240"/>
      <c r="J1" s="240" t="s">
        <v>74</v>
      </c>
      <c r="K1" s="240"/>
      <c r="L1" s="240"/>
      <c r="M1" s="242"/>
      <c r="N1" s="242"/>
      <c r="O1" s="242"/>
      <c r="P1" s="242"/>
      <c r="Q1" s="242"/>
      <c r="R1" s="242"/>
      <c r="S1" s="242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2" s="16" customFormat="1" ht="12.75" hidden="1" customHeight="1">
      <c r="A2" s="659" t="s">
        <v>6</v>
      </c>
      <c r="B2" s="655" t="s">
        <v>7</v>
      </c>
      <c r="C2" s="651" t="s">
        <v>1</v>
      </c>
      <c r="D2" s="652"/>
      <c r="E2" s="651" t="s">
        <v>2</v>
      </c>
      <c r="F2" s="652"/>
      <c r="G2" s="646" t="s">
        <v>3</v>
      </c>
      <c r="H2" s="646"/>
      <c r="I2" s="648" t="s">
        <v>4</v>
      </c>
      <c r="J2" s="649"/>
      <c r="K2" s="649"/>
      <c r="L2" s="649"/>
      <c r="M2" s="649"/>
      <c r="N2" s="650"/>
      <c r="O2" s="651"/>
      <c r="P2" s="652"/>
      <c r="Q2" s="646"/>
      <c r="R2" s="646"/>
      <c r="S2" s="655" t="s">
        <v>5</v>
      </c>
      <c r="T2" s="658"/>
      <c r="U2" s="260"/>
      <c r="V2" s="260"/>
      <c r="W2" s="260"/>
      <c r="X2" s="260"/>
      <c r="Y2" s="260"/>
      <c r="Z2" s="188"/>
      <c r="AA2" s="58"/>
      <c r="AB2" s="58"/>
      <c r="AC2" s="58"/>
      <c r="AD2" s="58"/>
      <c r="AE2" s="58"/>
      <c r="AF2" s="58"/>
    </row>
    <row r="3" spans="1:32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189" t="s">
        <v>8</v>
      </c>
      <c r="J3" s="190" t="s">
        <v>9</v>
      </c>
      <c r="K3" s="189" t="s">
        <v>10</v>
      </c>
      <c r="L3" s="190" t="s">
        <v>11</v>
      </c>
      <c r="M3" s="648" t="s">
        <v>12</v>
      </c>
      <c r="N3" s="650"/>
      <c r="O3" s="653"/>
      <c r="P3" s="654"/>
      <c r="Q3" s="646"/>
      <c r="R3" s="646"/>
      <c r="S3" s="656"/>
      <c r="T3" s="658"/>
      <c r="U3" s="260"/>
      <c r="V3" s="260"/>
      <c r="W3" s="260"/>
      <c r="X3" s="260"/>
      <c r="Y3" s="260"/>
      <c r="Z3" s="188"/>
      <c r="AA3" s="58"/>
      <c r="AB3" s="58"/>
      <c r="AC3" s="58"/>
      <c r="AD3" s="58"/>
      <c r="AE3" s="58"/>
      <c r="AF3" s="58"/>
    </row>
    <row r="4" spans="1:32" s="16" customFormat="1" ht="12.75" hidden="1" customHeight="1">
      <c r="A4" s="661"/>
      <c r="B4" s="657"/>
      <c r="C4" s="179" t="s">
        <v>13</v>
      </c>
      <c r="D4" s="179" t="s">
        <v>14</v>
      </c>
      <c r="E4" s="190" t="s">
        <v>13</v>
      </c>
      <c r="F4" s="179" t="s">
        <v>14</v>
      </c>
      <c r="G4" s="179" t="s">
        <v>13</v>
      </c>
      <c r="H4" s="179" t="s">
        <v>14</v>
      </c>
      <c r="I4" s="190" t="s">
        <v>13</v>
      </c>
      <c r="J4" s="179" t="s">
        <v>14</v>
      </c>
      <c r="K4" s="190" t="s">
        <v>13</v>
      </c>
      <c r="L4" s="179" t="s">
        <v>14</v>
      </c>
      <c r="M4" s="179"/>
      <c r="N4" s="179"/>
      <c r="O4" s="190" t="s">
        <v>13</v>
      </c>
      <c r="P4" s="179" t="s">
        <v>14</v>
      </c>
      <c r="Q4" s="179" t="s">
        <v>13</v>
      </c>
      <c r="R4" s="179" t="s">
        <v>14</v>
      </c>
      <c r="S4" s="657"/>
      <c r="T4" s="188"/>
      <c r="U4" s="260"/>
      <c r="V4" s="260"/>
      <c r="W4" s="260"/>
      <c r="X4" s="260"/>
      <c r="Y4" s="260"/>
      <c r="Z4" s="188"/>
      <c r="AA4" s="58" t="s">
        <v>15</v>
      </c>
      <c r="AB4" s="58" t="s">
        <v>16</v>
      </c>
      <c r="AC4" s="58" t="s">
        <v>17</v>
      </c>
      <c r="AD4" s="58" t="s">
        <v>18</v>
      </c>
      <c r="AE4" s="58" t="s">
        <v>19</v>
      </c>
      <c r="AF4" s="58" t="s">
        <v>20</v>
      </c>
    </row>
    <row r="5" spans="1:32" s="16" customFormat="1" ht="12.75" hidden="1" customHeight="1">
      <c r="A5" s="24" t="s">
        <v>342</v>
      </c>
      <c r="B5" s="180">
        <v>43166</v>
      </c>
      <c r="C5" s="179"/>
      <c r="D5" s="179"/>
      <c r="E5" s="62"/>
      <c r="F5" s="20"/>
      <c r="G5" s="179">
        <f t="shared" ref="G5:H14" si="0">E5-C5</f>
        <v>0</v>
      </c>
      <c r="H5" s="179">
        <f t="shared" si="0"/>
        <v>0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5"/>
      <c r="P5" s="25"/>
      <c r="Q5" s="26"/>
      <c r="R5" s="26"/>
      <c r="S5" s="63"/>
      <c r="AA5" s="58">
        <f>H1</f>
        <v>11</v>
      </c>
      <c r="AB5" s="58" t="str">
        <f>E1</f>
        <v>CTJ-RHO-104-S</v>
      </c>
      <c r="AC5" s="64" t="s">
        <v>141</v>
      </c>
      <c r="AD5" s="58" t="str">
        <f t="shared" ref="AD5:AD13" si="2">A5</f>
        <v>OSA</v>
      </c>
      <c r="AE5" s="58">
        <f t="shared" ref="AE5:AE13" si="3">C5</f>
        <v>0</v>
      </c>
      <c r="AF5" s="65">
        <f t="shared" ref="AF5:AF13" si="4">E5</f>
        <v>0</v>
      </c>
    </row>
    <row r="6" spans="1:32" s="16" customFormat="1" ht="12.75" hidden="1" customHeight="1">
      <c r="A6" s="24" t="s">
        <v>343</v>
      </c>
      <c r="B6" s="180">
        <v>43166</v>
      </c>
      <c r="C6" s="179"/>
      <c r="D6" s="179"/>
      <c r="E6" s="62"/>
      <c r="F6" s="20"/>
      <c r="G6" s="179">
        <f t="shared" si="0"/>
        <v>0</v>
      </c>
      <c r="H6" s="179">
        <f t="shared" si="0"/>
        <v>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/>
      <c r="R6" s="26"/>
      <c r="S6" s="63"/>
      <c r="AA6" s="58">
        <f>H1</f>
        <v>11</v>
      </c>
      <c r="AB6" s="58" t="str">
        <f>E1</f>
        <v>CTJ-RHO-104-S</v>
      </c>
      <c r="AC6" s="64" t="s">
        <v>141</v>
      </c>
      <c r="AD6" s="58" t="str">
        <f t="shared" si="2"/>
        <v>UKB</v>
      </c>
      <c r="AE6" s="58">
        <f t="shared" si="3"/>
        <v>0</v>
      </c>
      <c r="AF6" s="65">
        <f t="shared" si="4"/>
        <v>0</v>
      </c>
    </row>
    <row r="7" spans="1:32" s="16" customFormat="1" ht="12.75" hidden="1" customHeight="1">
      <c r="A7" s="24" t="s">
        <v>350</v>
      </c>
      <c r="B7" s="180">
        <v>43168</v>
      </c>
      <c r="C7" s="179"/>
      <c r="D7" s="179"/>
      <c r="E7" s="62"/>
      <c r="F7" s="20"/>
      <c r="G7" s="179">
        <f t="shared" si="0"/>
        <v>0</v>
      </c>
      <c r="H7" s="179">
        <f t="shared" si="0"/>
        <v>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0"/>
      <c r="R7" s="26"/>
      <c r="S7" s="63"/>
      <c r="AA7" s="58">
        <f>H1</f>
        <v>11</v>
      </c>
      <c r="AB7" s="58" t="str">
        <f>E1</f>
        <v>CTJ-RHO-104-S</v>
      </c>
      <c r="AC7" s="64" t="s">
        <v>141</v>
      </c>
      <c r="AD7" s="58" t="str">
        <f t="shared" si="2"/>
        <v>TYO</v>
      </c>
      <c r="AE7" s="58">
        <f t="shared" si="3"/>
        <v>0</v>
      </c>
      <c r="AF7" s="65">
        <f t="shared" si="4"/>
        <v>0</v>
      </c>
    </row>
    <row r="8" spans="1:32" s="16" customFormat="1" ht="12.75" hidden="1" customHeight="1">
      <c r="A8" s="24" t="s">
        <v>351</v>
      </c>
      <c r="B8" s="180">
        <v>43168</v>
      </c>
      <c r="C8" s="179"/>
      <c r="D8" s="179"/>
      <c r="E8" s="62"/>
      <c r="F8" s="20"/>
      <c r="G8" s="179">
        <f t="shared" si="0"/>
        <v>0</v>
      </c>
      <c r="H8" s="179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6"/>
      <c r="P8" s="26"/>
      <c r="Q8" s="20"/>
      <c r="R8" s="20"/>
      <c r="S8" s="63"/>
      <c r="AA8" s="58">
        <f>H1</f>
        <v>11</v>
      </c>
      <c r="AB8" s="58" t="str">
        <f>E1</f>
        <v>CTJ-RHO-104-S</v>
      </c>
      <c r="AC8" s="64" t="s">
        <v>141</v>
      </c>
      <c r="AD8" s="58" t="str">
        <f t="shared" si="2"/>
        <v>YOK</v>
      </c>
      <c r="AE8" s="58">
        <f t="shared" si="3"/>
        <v>0</v>
      </c>
      <c r="AF8" s="65">
        <f t="shared" si="4"/>
        <v>0</v>
      </c>
    </row>
    <row r="9" spans="1:32" s="16" customFormat="1" ht="12.75" hidden="1" customHeight="1">
      <c r="A9" s="24" t="s">
        <v>352</v>
      </c>
      <c r="B9" s="180">
        <v>43169</v>
      </c>
      <c r="C9" s="179">
        <v>100</v>
      </c>
      <c r="D9" s="179">
        <v>1200</v>
      </c>
      <c r="E9" s="62">
        <v>102</v>
      </c>
      <c r="F9" s="20">
        <v>1137</v>
      </c>
      <c r="G9" s="179">
        <f t="shared" si="0"/>
        <v>2</v>
      </c>
      <c r="H9" s="179">
        <f t="shared" si="0"/>
        <v>-63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0"/>
      <c r="P9" s="20"/>
      <c r="Q9" s="20"/>
      <c r="R9" s="20"/>
      <c r="S9" s="63"/>
      <c r="AA9" s="58">
        <f>H1</f>
        <v>11</v>
      </c>
      <c r="AB9" s="58" t="str">
        <f>E1</f>
        <v>CTJ-RHO-104-S</v>
      </c>
      <c r="AC9" s="64" t="s">
        <v>141</v>
      </c>
      <c r="AD9" s="58" t="str">
        <f t="shared" si="2"/>
        <v>NGO</v>
      </c>
      <c r="AE9" s="58">
        <f t="shared" si="3"/>
        <v>100</v>
      </c>
      <c r="AF9" s="65">
        <f t="shared" si="4"/>
        <v>102</v>
      </c>
    </row>
    <row r="10" spans="1:32" s="16" customFormat="1" ht="12.75" hidden="1" customHeight="1">
      <c r="A10" s="24" t="s">
        <v>368</v>
      </c>
      <c r="B10" s="180">
        <v>43173</v>
      </c>
      <c r="C10" s="179">
        <v>50</v>
      </c>
      <c r="D10" s="179">
        <v>600</v>
      </c>
      <c r="G10" s="179">
        <f>E11-C10</f>
        <v>-50</v>
      </c>
      <c r="H10" s="179">
        <f>F11-D10</f>
        <v>-600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0"/>
      <c r="P10" s="20"/>
      <c r="Q10" s="20"/>
      <c r="R10" s="20"/>
      <c r="S10" s="63"/>
      <c r="AA10" s="58">
        <f>H1</f>
        <v>11</v>
      </c>
      <c r="AB10" s="58" t="str">
        <f>E1</f>
        <v>CTJ-RHO-104-S</v>
      </c>
      <c r="AC10" s="64" t="s">
        <v>141</v>
      </c>
      <c r="AD10" s="58" t="str">
        <f t="shared" si="2"/>
        <v>HUA</v>
      </c>
      <c r="AE10" s="58">
        <f t="shared" si="3"/>
        <v>50</v>
      </c>
      <c r="AF10" s="65">
        <f>E11</f>
        <v>0</v>
      </c>
    </row>
    <row r="11" spans="1:32" s="16" customFormat="1" ht="12.75" hidden="1" customHeight="1">
      <c r="A11" s="24"/>
      <c r="B11" s="180"/>
      <c r="C11" s="179"/>
      <c r="D11" s="179"/>
      <c r="E11" s="62"/>
      <c r="F11" s="20"/>
      <c r="G11" s="259">
        <f>E11-C11</f>
        <v>0</v>
      </c>
      <c r="H11" s="259">
        <f>F11-D11</f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0"/>
      <c r="P11" s="20"/>
      <c r="Q11" s="20"/>
      <c r="R11" s="26"/>
      <c r="S11" s="63"/>
      <c r="AA11" s="58">
        <f>H1</f>
        <v>11</v>
      </c>
      <c r="AB11" s="58" t="str">
        <f>E1</f>
        <v>CTJ-RHO-104-S</v>
      </c>
      <c r="AC11" s="64" t="s">
        <v>141</v>
      </c>
      <c r="AD11" s="58">
        <f t="shared" si="2"/>
        <v>0</v>
      </c>
      <c r="AE11" s="58">
        <f t="shared" si="3"/>
        <v>0</v>
      </c>
      <c r="AF11" s="65" t="e">
        <f>#REF!</f>
        <v>#REF!</v>
      </c>
    </row>
    <row r="12" spans="1:32" s="16" customFormat="1" ht="12.75" hidden="1" customHeight="1">
      <c r="A12" s="24"/>
      <c r="B12" s="180"/>
      <c r="C12" s="179"/>
      <c r="D12" s="179"/>
      <c r="E12" s="62"/>
      <c r="F12" s="20"/>
      <c r="G12" s="179">
        <f t="shared" si="0"/>
        <v>0</v>
      </c>
      <c r="H12" s="179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67"/>
      <c r="P12" s="67"/>
      <c r="Q12" s="20"/>
      <c r="R12" s="20"/>
      <c r="S12" s="63"/>
      <c r="AA12" s="58">
        <f>H1</f>
        <v>11</v>
      </c>
      <c r="AB12" s="58" t="str">
        <f>E1</f>
        <v>CTJ-RHO-104-S</v>
      </c>
      <c r="AC12" s="64" t="s">
        <v>141</v>
      </c>
      <c r="AD12" s="58">
        <f t="shared" si="2"/>
        <v>0</v>
      </c>
      <c r="AE12" s="58">
        <f t="shared" si="3"/>
        <v>0</v>
      </c>
      <c r="AF12" s="65">
        <f t="shared" si="4"/>
        <v>0</v>
      </c>
    </row>
    <row r="13" spans="1:32" s="16" customFormat="1" ht="12.75" hidden="1" customHeight="1">
      <c r="A13" s="24" t="s">
        <v>21</v>
      </c>
      <c r="B13" s="180" t="s">
        <v>202</v>
      </c>
      <c r="C13" s="179"/>
      <c r="D13" s="179"/>
      <c r="E13" s="62"/>
      <c r="F13" s="20"/>
      <c r="G13" s="179">
        <f t="shared" si="0"/>
        <v>0</v>
      </c>
      <c r="H13" s="179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6"/>
      <c r="P13" s="26"/>
      <c r="Q13" s="26"/>
      <c r="R13" s="26"/>
      <c r="S13" s="63"/>
      <c r="AA13" s="58">
        <f>H1</f>
        <v>11</v>
      </c>
      <c r="AB13" s="58" t="str">
        <f>E1</f>
        <v>CTJ-RHO-104-S</v>
      </c>
      <c r="AC13" s="64" t="s">
        <v>141</v>
      </c>
      <c r="AD13" s="58" t="str">
        <f t="shared" si="2"/>
        <v>COSCO T/S</v>
      </c>
      <c r="AE13" s="58">
        <f t="shared" si="3"/>
        <v>0</v>
      </c>
      <c r="AF13" s="65">
        <f t="shared" si="4"/>
        <v>0</v>
      </c>
    </row>
    <row r="14" spans="1:32" s="16" customFormat="1" ht="12.75" hidden="1" customHeight="1">
      <c r="A14" s="24" t="s">
        <v>22</v>
      </c>
      <c r="B14" s="28"/>
      <c r="C14" s="29">
        <v>150</v>
      </c>
      <c r="D14" s="29">
        <v>1800</v>
      </c>
      <c r="E14" s="68">
        <f>SUM(E5:E13)</f>
        <v>102</v>
      </c>
      <c r="F14" s="30">
        <f>SUM(F5:F13)</f>
        <v>1137</v>
      </c>
      <c r="G14" s="29">
        <f t="shared" si="0"/>
        <v>-48</v>
      </c>
      <c r="H14" s="29">
        <f t="shared" si="0"/>
        <v>-663</v>
      </c>
      <c r="I14" s="31">
        <f t="shared" ref="I14:R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0">
        <f t="shared" si="5"/>
        <v>0</v>
      </c>
      <c r="P14" s="31">
        <f t="shared" si="5"/>
        <v>0</v>
      </c>
      <c r="Q14" s="31">
        <f t="shared" si="5"/>
        <v>0</v>
      </c>
      <c r="R14" s="31">
        <f t="shared" si="5"/>
        <v>0</v>
      </c>
      <c r="S14" s="63"/>
      <c r="AA14" s="58"/>
      <c r="AB14" s="58"/>
      <c r="AC14" s="64"/>
      <c r="AD14" s="58"/>
      <c r="AE14" s="58"/>
      <c r="AF14" s="58"/>
    </row>
    <row r="15" spans="1:32" s="16" customFormat="1" ht="12.75" hidden="1" customHeight="1">
      <c r="A15" s="69">
        <f>D14/C14</f>
        <v>12</v>
      </c>
      <c r="C15" s="70"/>
      <c r="E15" s="258">
        <f>E14/C14</f>
        <v>0.68</v>
      </c>
      <c r="F15" s="258">
        <f>F14/D14</f>
        <v>0.63166666666666671</v>
      </c>
      <c r="I15" s="71" t="s">
        <v>89</v>
      </c>
      <c r="J15" s="72">
        <f>E14/C14</f>
        <v>0.68</v>
      </c>
      <c r="K15" s="71"/>
      <c r="L15" s="71">
        <f>C14*0.9</f>
        <v>135</v>
      </c>
      <c r="M15" s="71"/>
      <c r="N15" s="71"/>
      <c r="O15" s="88" t="s">
        <v>267</v>
      </c>
      <c r="P15" s="71"/>
      <c r="Q15" s="73"/>
      <c r="R15" s="16">
        <v>5320</v>
      </c>
      <c r="AA15" s="58"/>
      <c r="AB15" s="58"/>
      <c r="AC15" s="64"/>
      <c r="AD15" s="58"/>
      <c r="AE15" s="58"/>
      <c r="AF15" s="58"/>
    </row>
    <row r="16" spans="1:32" hidden="1"/>
    <row r="17" spans="1:32" hidden="1"/>
    <row r="18" spans="1:32" s="12" customFormat="1" ht="12.75" hidden="1" customHeight="1">
      <c r="A18" s="237" t="s">
        <v>341</v>
      </c>
      <c r="B18" s="238" t="s">
        <v>353</v>
      </c>
      <c r="C18" s="239"/>
      <c r="D18" s="240"/>
      <c r="E18" s="238" t="s">
        <v>354</v>
      </c>
      <c r="F18" s="240"/>
      <c r="G18" s="237" t="s">
        <v>0</v>
      </c>
      <c r="H18" s="241">
        <v>12</v>
      </c>
      <c r="I18" s="240"/>
      <c r="J18" s="240" t="s">
        <v>74</v>
      </c>
      <c r="K18" s="240"/>
      <c r="L18" s="240"/>
      <c r="M18" s="242"/>
      <c r="N18" s="242"/>
      <c r="O18" s="242"/>
      <c r="P18" s="242"/>
      <c r="Q18" s="242"/>
      <c r="R18" s="242"/>
      <c r="S18" s="242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2" s="16" customFormat="1" ht="12.75" hidden="1" customHeight="1">
      <c r="A19" s="659" t="s">
        <v>6</v>
      </c>
      <c r="B19" s="655" t="s">
        <v>7</v>
      </c>
      <c r="C19" s="651" t="s">
        <v>1</v>
      </c>
      <c r="D19" s="652"/>
      <c r="E19" s="651" t="s">
        <v>2</v>
      </c>
      <c r="F19" s="652"/>
      <c r="G19" s="646" t="s">
        <v>3</v>
      </c>
      <c r="H19" s="646"/>
      <c r="I19" s="648" t="s">
        <v>4</v>
      </c>
      <c r="J19" s="649"/>
      <c r="K19" s="649"/>
      <c r="L19" s="649"/>
      <c r="M19" s="649"/>
      <c r="N19" s="650"/>
      <c r="O19" s="651"/>
      <c r="P19" s="652"/>
      <c r="Q19" s="646"/>
      <c r="R19" s="646"/>
      <c r="S19" s="655" t="s">
        <v>5</v>
      </c>
      <c r="T19" s="658"/>
      <c r="U19" s="260"/>
      <c r="V19" s="260"/>
      <c r="W19" s="260"/>
      <c r="X19" s="260"/>
      <c r="Y19" s="260"/>
      <c r="Z19" s="246"/>
      <c r="AA19" s="58"/>
      <c r="AB19" s="58"/>
      <c r="AC19" s="58"/>
      <c r="AD19" s="58"/>
      <c r="AE19" s="58"/>
      <c r="AF19" s="58"/>
    </row>
    <row r="20" spans="1:32" s="16" customFormat="1" ht="12.75" hidden="1" customHeight="1">
      <c r="A20" s="660"/>
      <c r="B20" s="656"/>
      <c r="C20" s="653"/>
      <c r="D20" s="654"/>
      <c r="E20" s="653"/>
      <c r="F20" s="654"/>
      <c r="G20" s="646"/>
      <c r="H20" s="646"/>
      <c r="I20" s="247" t="s">
        <v>8</v>
      </c>
      <c r="J20" s="248" t="s">
        <v>9</v>
      </c>
      <c r="K20" s="247" t="s">
        <v>10</v>
      </c>
      <c r="L20" s="248" t="s">
        <v>11</v>
      </c>
      <c r="M20" s="648" t="s">
        <v>12</v>
      </c>
      <c r="N20" s="650"/>
      <c r="O20" s="653"/>
      <c r="P20" s="654"/>
      <c r="Q20" s="646"/>
      <c r="R20" s="646"/>
      <c r="S20" s="656"/>
      <c r="T20" s="658"/>
      <c r="U20" s="260"/>
      <c r="V20" s="260"/>
      <c r="W20" s="260"/>
      <c r="X20" s="260"/>
      <c r="Y20" s="260"/>
      <c r="Z20" s="246"/>
      <c r="AA20" s="58"/>
      <c r="AB20" s="58"/>
      <c r="AC20" s="58"/>
      <c r="AD20" s="58"/>
      <c r="AE20" s="58"/>
      <c r="AF20" s="58"/>
    </row>
    <row r="21" spans="1:32" s="16" customFormat="1" ht="12.75" hidden="1" customHeight="1">
      <c r="A21" s="661"/>
      <c r="B21" s="657"/>
      <c r="C21" s="244" t="s">
        <v>13</v>
      </c>
      <c r="D21" s="244" t="s">
        <v>14</v>
      </c>
      <c r="E21" s="248" t="s">
        <v>13</v>
      </c>
      <c r="F21" s="244" t="s">
        <v>14</v>
      </c>
      <c r="G21" s="244" t="s">
        <v>13</v>
      </c>
      <c r="H21" s="244" t="s">
        <v>14</v>
      </c>
      <c r="I21" s="248" t="s">
        <v>13</v>
      </c>
      <c r="J21" s="244" t="s">
        <v>14</v>
      </c>
      <c r="K21" s="248" t="s">
        <v>13</v>
      </c>
      <c r="L21" s="244" t="s">
        <v>14</v>
      </c>
      <c r="M21" s="244"/>
      <c r="N21" s="244"/>
      <c r="O21" s="248" t="s">
        <v>13</v>
      </c>
      <c r="P21" s="244" t="s">
        <v>14</v>
      </c>
      <c r="Q21" s="244" t="s">
        <v>13</v>
      </c>
      <c r="R21" s="244" t="s">
        <v>14</v>
      </c>
      <c r="S21" s="657"/>
      <c r="T21" s="246"/>
      <c r="U21" s="260"/>
      <c r="V21" s="260"/>
      <c r="W21" s="260"/>
      <c r="X21" s="260"/>
      <c r="Y21" s="260"/>
      <c r="Z21" s="246"/>
      <c r="AA21" s="58" t="s">
        <v>15</v>
      </c>
      <c r="AB21" s="58" t="s">
        <v>16</v>
      </c>
      <c r="AC21" s="58" t="s">
        <v>17</v>
      </c>
      <c r="AD21" s="58" t="s">
        <v>18</v>
      </c>
      <c r="AE21" s="58" t="s">
        <v>19</v>
      </c>
      <c r="AF21" s="58" t="s">
        <v>20</v>
      </c>
    </row>
    <row r="22" spans="1:32" s="16" customFormat="1" ht="12.75" hidden="1" customHeight="1">
      <c r="A22" s="24" t="s">
        <v>342</v>
      </c>
      <c r="B22" s="245">
        <f t="shared" ref="B22:B27" si="6">B5+7</f>
        <v>43173</v>
      </c>
      <c r="C22" s="244"/>
      <c r="D22" s="244"/>
      <c r="E22" s="62"/>
      <c r="F22" s="20"/>
      <c r="G22" s="244">
        <f t="shared" ref="G22:G31" si="7">E22-C22</f>
        <v>0</v>
      </c>
      <c r="H22" s="244">
        <f t="shared" ref="H22:H31" si="8">F22-D22</f>
        <v>0</v>
      </c>
      <c r="I22" s="25"/>
      <c r="J22" s="25"/>
      <c r="K22" s="26"/>
      <c r="L22" s="26"/>
      <c r="M22" s="20">
        <f t="shared" ref="M22:M30" si="9">I22+K22</f>
        <v>0</v>
      </c>
      <c r="N22" s="20">
        <f t="shared" ref="N22:N30" si="10">J22+L22</f>
        <v>0</v>
      </c>
      <c r="O22" s="25"/>
      <c r="P22" s="25"/>
      <c r="Q22" s="26"/>
      <c r="R22" s="26"/>
      <c r="S22" s="63"/>
      <c r="AA22" s="58">
        <f>H18</f>
        <v>12</v>
      </c>
      <c r="AB22" s="58" t="str">
        <f>E18</f>
        <v>CTJ-RHR-155-S</v>
      </c>
      <c r="AC22" s="64" t="s">
        <v>140</v>
      </c>
      <c r="AD22" s="58" t="str">
        <f t="shared" ref="AD22:AD30" si="11">A22</f>
        <v>OSA</v>
      </c>
      <c r="AE22" s="58">
        <f t="shared" ref="AE22:AE30" si="12">C22</f>
        <v>0</v>
      </c>
      <c r="AF22" s="65">
        <f t="shared" ref="AF22:AF30" si="13">E22</f>
        <v>0</v>
      </c>
    </row>
    <row r="23" spans="1:32" s="16" customFormat="1" ht="12.75" hidden="1" customHeight="1">
      <c r="A23" s="24" t="s">
        <v>343</v>
      </c>
      <c r="B23" s="245">
        <f t="shared" si="6"/>
        <v>43173</v>
      </c>
      <c r="C23" s="244"/>
      <c r="D23" s="244"/>
      <c r="E23" s="62"/>
      <c r="F23" s="20"/>
      <c r="G23" s="244">
        <f t="shared" si="7"/>
        <v>0</v>
      </c>
      <c r="H23" s="244">
        <f t="shared" si="8"/>
        <v>0</v>
      </c>
      <c r="I23" s="26"/>
      <c r="J23" s="26"/>
      <c r="K23" s="26"/>
      <c r="L23" s="26"/>
      <c r="M23" s="20">
        <f t="shared" si="9"/>
        <v>0</v>
      </c>
      <c r="N23" s="20">
        <f t="shared" si="10"/>
        <v>0</v>
      </c>
      <c r="O23" s="26"/>
      <c r="P23" s="26"/>
      <c r="Q23" s="26"/>
      <c r="R23" s="26"/>
      <c r="S23" s="63"/>
      <c r="AA23" s="58">
        <f>H18</f>
        <v>12</v>
      </c>
      <c r="AB23" s="58" t="str">
        <f>E18</f>
        <v>CTJ-RHR-155-S</v>
      </c>
      <c r="AC23" s="64" t="s">
        <v>140</v>
      </c>
      <c r="AD23" s="58" t="str">
        <f t="shared" si="11"/>
        <v>UKB</v>
      </c>
      <c r="AE23" s="58">
        <f t="shared" si="12"/>
        <v>0</v>
      </c>
      <c r="AF23" s="65">
        <f t="shared" si="13"/>
        <v>0</v>
      </c>
    </row>
    <row r="24" spans="1:32" s="16" customFormat="1" ht="12.75" hidden="1" customHeight="1">
      <c r="A24" s="24" t="s">
        <v>350</v>
      </c>
      <c r="B24" s="245">
        <f t="shared" si="6"/>
        <v>43175</v>
      </c>
      <c r="C24" s="244"/>
      <c r="D24" s="244"/>
      <c r="E24" s="62"/>
      <c r="F24" s="20"/>
      <c r="G24" s="244">
        <f t="shared" si="7"/>
        <v>0</v>
      </c>
      <c r="H24" s="244">
        <f t="shared" si="8"/>
        <v>0</v>
      </c>
      <c r="I24" s="25"/>
      <c r="J24" s="25"/>
      <c r="K24" s="20"/>
      <c r="L24" s="20"/>
      <c r="M24" s="20">
        <f t="shared" si="9"/>
        <v>0</v>
      </c>
      <c r="N24" s="20">
        <f t="shared" si="10"/>
        <v>0</v>
      </c>
      <c r="O24" s="25"/>
      <c r="P24" s="25"/>
      <c r="Q24" s="20"/>
      <c r="R24" s="26"/>
      <c r="S24" s="63"/>
      <c r="AA24" s="58">
        <f>H18</f>
        <v>12</v>
      </c>
      <c r="AB24" s="58" t="str">
        <f>E18</f>
        <v>CTJ-RHR-155-S</v>
      </c>
      <c r="AC24" s="64" t="s">
        <v>140</v>
      </c>
      <c r="AD24" s="58" t="str">
        <f t="shared" si="11"/>
        <v>TYO</v>
      </c>
      <c r="AE24" s="58">
        <f t="shared" si="12"/>
        <v>0</v>
      </c>
      <c r="AF24" s="65">
        <f t="shared" si="13"/>
        <v>0</v>
      </c>
    </row>
    <row r="25" spans="1:32" s="16" customFormat="1" ht="12.75" hidden="1" customHeight="1">
      <c r="A25" s="24" t="s">
        <v>351</v>
      </c>
      <c r="B25" s="245">
        <f t="shared" si="6"/>
        <v>43175</v>
      </c>
      <c r="C25" s="244"/>
      <c r="D25" s="244"/>
      <c r="E25" s="62"/>
      <c r="F25" s="20"/>
      <c r="G25" s="244">
        <f t="shared" si="7"/>
        <v>0</v>
      </c>
      <c r="H25" s="244">
        <f t="shared" si="8"/>
        <v>0</v>
      </c>
      <c r="I25" s="20"/>
      <c r="J25" s="20"/>
      <c r="K25" s="20"/>
      <c r="L25" s="20"/>
      <c r="M25" s="20">
        <f t="shared" si="9"/>
        <v>0</v>
      </c>
      <c r="N25" s="20">
        <f t="shared" si="10"/>
        <v>0</v>
      </c>
      <c r="O25" s="26"/>
      <c r="P25" s="26"/>
      <c r="Q25" s="20"/>
      <c r="R25" s="20"/>
      <c r="S25" s="63"/>
      <c r="AA25" s="58">
        <f>H18</f>
        <v>12</v>
      </c>
      <c r="AB25" s="58" t="str">
        <f>E18</f>
        <v>CTJ-RHR-155-S</v>
      </c>
      <c r="AC25" s="64" t="s">
        <v>140</v>
      </c>
      <c r="AD25" s="58" t="str">
        <f t="shared" si="11"/>
        <v>YOK</v>
      </c>
      <c r="AE25" s="58">
        <f t="shared" si="12"/>
        <v>0</v>
      </c>
      <c r="AF25" s="65">
        <f t="shared" si="13"/>
        <v>0</v>
      </c>
    </row>
    <row r="26" spans="1:32" s="16" customFormat="1" ht="12.75" hidden="1" customHeight="1">
      <c r="A26" s="24" t="s">
        <v>352</v>
      </c>
      <c r="B26" s="245">
        <f t="shared" si="6"/>
        <v>43176</v>
      </c>
      <c r="C26" s="244">
        <v>100</v>
      </c>
      <c r="D26" s="244">
        <v>1200</v>
      </c>
      <c r="E26" s="62">
        <v>106</v>
      </c>
      <c r="F26" s="20">
        <v>909</v>
      </c>
      <c r="G26" s="244">
        <f t="shared" si="7"/>
        <v>6</v>
      </c>
      <c r="H26" s="244">
        <f t="shared" si="8"/>
        <v>-291</v>
      </c>
      <c r="I26" s="20"/>
      <c r="J26" s="20"/>
      <c r="K26" s="20"/>
      <c r="L26" s="20"/>
      <c r="M26" s="20">
        <f t="shared" si="9"/>
        <v>0</v>
      </c>
      <c r="N26" s="20">
        <f t="shared" si="10"/>
        <v>0</v>
      </c>
      <c r="O26" s="20"/>
      <c r="P26" s="20"/>
      <c r="Q26" s="20"/>
      <c r="R26" s="20"/>
      <c r="S26" s="63"/>
      <c r="AA26" s="58">
        <f>H18</f>
        <v>12</v>
      </c>
      <c r="AB26" s="58" t="str">
        <f>E18</f>
        <v>CTJ-RHR-155-S</v>
      </c>
      <c r="AC26" s="64" t="s">
        <v>140</v>
      </c>
      <c r="AD26" s="58" t="str">
        <f t="shared" si="11"/>
        <v>NGO</v>
      </c>
      <c r="AE26" s="58">
        <f t="shared" si="12"/>
        <v>100</v>
      </c>
      <c r="AF26" s="65">
        <f t="shared" si="13"/>
        <v>106</v>
      </c>
    </row>
    <row r="27" spans="1:32" s="16" customFormat="1" ht="12.75" hidden="1" customHeight="1">
      <c r="A27" s="24" t="s">
        <v>365</v>
      </c>
      <c r="B27" s="245">
        <f t="shared" si="6"/>
        <v>43180</v>
      </c>
      <c r="C27" s="244">
        <v>50</v>
      </c>
      <c r="D27" s="244">
        <v>600</v>
      </c>
      <c r="E27" s="62">
        <v>6</v>
      </c>
      <c r="F27" s="20">
        <v>75</v>
      </c>
      <c r="G27" s="244">
        <f t="shared" si="7"/>
        <v>-44</v>
      </c>
      <c r="H27" s="244">
        <f t="shared" si="8"/>
        <v>-525</v>
      </c>
      <c r="I27" s="20"/>
      <c r="J27" s="20"/>
      <c r="K27" s="20"/>
      <c r="L27" s="20"/>
      <c r="M27" s="20">
        <f t="shared" si="9"/>
        <v>0</v>
      </c>
      <c r="N27" s="20">
        <f t="shared" si="10"/>
        <v>0</v>
      </c>
      <c r="O27" s="20"/>
      <c r="P27" s="20"/>
      <c r="Q27" s="20"/>
      <c r="R27" s="20"/>
      <c r="S27" s="63"/>
      <c r="AA27" s="58">
        <f>H18</f>
        <v>12</v>
      </c>
      <c r="AB27" s="58" t="str">
        <f>E18</f>
        <v>CTJ-RHR-155-S</v>
      </c>
      <c r="AC27" s="64" t="s">
        <v>140</v>
      </c>
      <c r="AD27" s="58" t="str">
        <f t="shared" si="11"/>
        <v>HUA</v>
      </c>
      <c r="AE27" s="58">
        <f t="shared" si="12"/>
        <v>50</v>
      </c>
      <c r="AF27" s="65">
        <f t="shared" si="13"/>
        <v>6</v>
      </c>
    </row>
    <row r="28" spans="1:32" s="16" customFormat="1" ht="12.75" hidden="1" customHeight="1">
      <c r="A28" s="24"/>
      <c r="B28" s="245"/>
      <c r="C28" s="244"/>
      <c r="D28" s="244"/>
      <c r="E28" s="62"/>
      <c r="F28" s="20"/>
      <c r="G28" s="244">
        <f t="shared" si="7"/>
        <v>0</v>
      </c>
      <c r="H28" s="244">
        <f t="shared" si="8"/>
        <v>0</v>
      </c>
      <c r="I28" s="20"/>
      <c r="J28" s="20"/>
      <c r="K28" s="20"/>
      <c r="L28" s="20"/>
      <c r="M28" s="20">
        <f t="shared" si="9"/>
        <v>0</v>
      </c>
      <c r="N28" s="20">
        <f t="shared" si="10"/>
        <v>0</v>
      </c>
      <c r="O28" s="20"/>
      <c r="P28" s="20"/>
      <c r="Q28" s="20"/>
      <c r="R28" s="26"/>
      <c r="S28" s="63"/>
      <c r="AA28" s="58">
        <f>H18</f>
        <v>12</v>
      </c>
      <c r="AB28" s="58" t="str">
        <f>E18</f>
        <v>CTJ-RHR-155-S</v>
      </c>
      <c r="AC28" s="64" t="s">
        <v>140</v>
      </c>
      <c r="AD28" s="58">
        <f t="shared" si="11"/>
        <v>0</v>
      </c>
      <c r="AE28" s="58">
        <f t="shared" si="12"/>
        <v>0</v>
      </c>
      <c r="AF28" s="65">
        <f t="shared" si="13"/>
        <v>0</v>
      </c>
    </row>
    <row r="29" spans="1:32" s="16" customFormat="1" ht="12.75" hidden="1" customHeight="1">
      <c r="A29" s="24"/>
      <c r="B29" s="245"/>
      <c r="C29" s="244"/>
      <c r="D29" s="244"/>
      <c r="E29" s="62"/>
      <c r="F29" s="20"/>
      <c r="G29" s="244">
        <f t="shared" si="7"/>
        <v>0</v>
      </c>
      <c r="H29" s="244">
        <f t="shared" si="8"/>
        <v>0</v>
      </c>
      <c r="I29" s="20"/>
      <c r="J29" s="20"/>
      <c r="K29" s="20"/>
      <c r="L29" s="20"/>
      <c r="M29" s="20">
        <f t="shared" si="9"/>
        <v>0</v>
      </c>
      <c r="N29" s="20">
        <f t="shared" si="10"/>
        <v>0</v>
      </c>
      <c r="O29" s="67"/>
      <c r="P29" s="67"/>
      <c r="Q29" s="20"/>
      <c r="R29" s="20"/>
      <c r="S29" s="63"/>
      <c r="AA29" s="58">
        <f>H18</f>
        <v>12</v>
      </c>
      <c r="AB29" s="58" t="str">
        <f>E18</f>
        <v>CTJ-RHR-155-S</v>
      </c>
      <c r="AC29" s="64" t="s">
        <v>140</v>
      </c>
      <c r="AD29" s="58">
        <f t="shared" si="11"/>
        <v>0</v>
      </c>
      <c r="AE29" s="58">
        <f t="shared" si="12"/>
        <v>0</v>
      </c>
      <c r="AF29" s="65">
        <f t="shared" si="13"/>
        <v>0</v>
      </c>
    </row>
    <row r="30" spans="1:32" s="16" customFormat="1" ht="12.75" hidden="1" customHeight="1">
      <c r="A30" s="24" t="s">
        <v>21</v>
      </c>
      <c r="B30" s="245" t="s">
        <v>34</v>
      </c>
      <c r="C30" s="244"/>
      <c r="D30" s="244"/>
      <c r="E30" s="62"/>
      <c r="F30" s="20"/>
      <c r="G30" s="244">
        <f t="shared" si="7"/>
        <v>0</v>
      </c>
      <c r="H30" s="244">
        <f t="shared" si="8"/>
        <v>0</v>
      </c>
      <c r="I30" s="20"/>
      <c r="J30" s="20"/>
      <c r="K30" s="20"/>
      <c r="L30" s="20"/>
      <c r="M30" s="20">
        <f t="shared" si="9"/>
        <v>0</v>
      </c>
      <c r="N30" s="20">
        <f t="shared" si="10"/>
        <v>0</v>
      </c>
      <c r="O30" s="26"/>
      <c r="P30" s="26"/>
      <c r="Q30" s="26"/>
      <c r="R30" s="26"/>
      <c r="S30" s="63"/>
      <c r="AA30" s="58">
        <f>H18</f>
        <v>12</v>
      </c>
      <c r="AB30" s="58" t="str">
        <f>E18</f>
        <v>CTJ-RHR-155-S</v>
      </c>
      <c r="AC30" s="64" t="s">
        <v>140</v>
      </c>
      <c r="AD30" s="58" t="str">
        <f t="shared" si="11"/>
        <v>COSCO T/S</v>
      </c>
      <c r="AE30" s="58">
        <f t="shared" si="12"/>
        <v>0</v>
      </c>
      <c r="AF30" s="65">
        <f t="shared" si="13"/>
        <v>0</v>
      </c>
    </row>
    <row r="31" spans="1:32" s="16" customFormat="1" ht="12.75" hidden="1" customHeight="1">
      <c r="A31" s="24" t="s">
        <v>22</v>
      </c>
      <c r="B31" s="28"/>
      <c r="C31" s="29">
        <v>150</v>
      </c>
      <c r="D31" s="29">
        <v>1800</v>
      </c>
      <c r="E31" s="68">
        <f>SUM(E22:E30)</f>
        <v>112</v>
      </c>
      <c r="F31" s="30">
        <f>SUM(F22:F30)</f>
        <v>984</v>
      </c>
      <c r="G31" s="29">
        <f t="shared" si="7"/>
        <v>-38</v>
      </c>
      <c r="H31" s="29">
        <f t="shared" si="8"/>
        <v>-816</v>
      </c>
      <c r="I31" s="31">
        <f t="shared" ref="I31:R31" si="14">SUM(I22:I30)</f>
        <v>0</v>
      </c>
      <c r="J31" s="31">
        <f t="shared" si="14"/>
        <v>0</v>
      </c>
      <c r="K31" s="31">
        <f t="shared" si="14"/>
        <v>0</v>
      </c>
      <c r="L31" s="31">
        <f t="shared" si="14"/>
        <v>0</v>
      </c>
      <c r="M31" s="31">
        <f t="shared" si="14"/>
        <v>0</v>
      </c>
      <c r="N31" s="31">
        <f t="shared" si="14"/>
        <v>0</v>
      </c>
      <c r="O31" s="20">
        <f t="shared" si="14"/>
        <v>0</v>
      </c>
      <c r="P31" s="31">
        <f t="shared" si="14"/>
        <v>0</v>
      </c>
      <c r="Q31" s="31">
        <f t="shared" si="14"/>
        <v>0</v>
      </c>
      <c r="R31" s="31">
        <f t="shared" si="14"/>
        <v>0</v>
      </c>
      <c r="S31" s="63"/>
      <c r="AA31" s="58"/>
      <c r="AB31" s="58"/>
      <c r="AC31" s="64"/>
      <c r="AD31" s="58"/>
      <c r="AE31" s="58"/>
      <c r="AF31" s="58"/>
    </row>
    <row r="32" spans="1:32" s="16" customFormat="1" ht="12.75" hidden="1" customHeight="1">
      <c r="A32" s="69">
        <f>D31/C31</f>
        <v>12</v>
      </c>
      <c r="C32" s="70"/>
      <c r="E32" s="258">
        <f>E31/C31</f>
        <v>0.7466666666666667</v>
      </c>
      <c r="F32" s="258">
        <f>F31/D31</f>
        <v>0.54666666666666663</v>
      </c>
      <c r="I32" s="71" t="s">
        <v>89</v>
      </c>
      <c r="J32" s="72">
        <f>E31/C31</f>
        <v>0.7466666666666667</v>
      </c>
      <c r="K32" s="71"/>
      <c r="L32" s="71">
        <f>C31*0.9</f>
        <v>135</v>
      </c>
      <c r="M32" s="71"/>
      <c r="N32" s="71"/>
      <c r="O32" s="88" t="s">
        <v>173</v>
      </c>
      <c r="P32" s="71"/>
      <c r="Q32" s="73"/>
      <c r="R32" s="16">
        <v>5320</v>
      </c>
      <c r="AA32" s="58"/>
      <c r="AB32" s="58"/>
      <c r="AC32" s="64"/>
      <c r="AD32" s="58"/>
      <c r="AE32" s="58"/>
      <c r="AF32" s="58"/>
    </row>
    <row r="33" spans="1:32" hidden="1"/>
    <row r="34" spans="1:32" hidden="1"/>
    <row r="35" spans="1:32" s="12" customFormat="1" ht="12.75" hidden="1" customHeight="1">
      <c r="A35" s="237" t="s">
        <v>341</v>
      </c>
      <c r="B35" s="238" t="s">
        <v>381</v>
      </c>
      <c r="C35" s="239"/>
      <c r="D35" s="240"/>
      <c r="E35" s="238" t="s">
        <v>382</v>
      </c>
      <c r="F35" s="240"/>
      <c r="G35" s="237" t="s">
        <v>0</v>
      </c>
      <c r="H35" s="241">
        <v>13</v>
      </c>
      <c r="I35" s="240"/>
      <c r="J35" s="240" t="s">
        <v>74</v>
      </c>
      <c r="K35" s="240"/>
      <c r="L35" s="240"/>
      <c r="M35" s="242"/>
      <c r="N35" s="242"/>
      <c r="O35" s="242"/>
      <c r="P35" s="242"/>
      <c r="Q35" s="242"/>
      <c r="R35" s="242"/>
      <c r="S35" s="242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32" s="16" customFormat="1" ht="12.75" hidden="1" customHeight="1">
      <c r="A36" s="659" t="s">
        <v>6</v>
      </c>
      <c r="B36" s="655" t="s">
        <v>7</v>
      </c>
      <c r="C36" s="651" t="s">
        <v>1</v>
      </c>
      <c r="D36" s="652"/>
      <c r="E36" s="651" t="s">
        <v>2</v>
      </c>
      <c r="F36" s="652"/>
      <c r="G36" s="646" t="s">
        <v>3</v>
      </c>
      <c r="H36" s="646"/>
      <c r="I36" s="648" t="s">
        <v>4</v>
      </c>
      <c r="J36" s="649"/>
      <c r="K36" s="649"/>
      <c r="L36" s="649"/>
      <c r="M36" s="649"/>
      <c r="N36" s="650"/>
      <c r="O36" s="651"/>
      <c r="P36" s="652"/>
      <c r="Q36" s="646"/>
      <c r="R36" s="646"/>
      <c r="S36" s="655" t="s">
        <v>5</v>
      </c>
      <c r="T36" s="658"/>
      <c r="U36" s="286"/>
      <c r="V36" s="286"/>
      <c r="W36" s="286"/>
      <c r="X36" s="286"/>
      <c r="Y36" s="286"/>
      <c r="Z36" s="286"/>
      <c r="AA36" s="58"/>
      <c r="AB36" s="58"/>
      <c r="AC36" s="58"/>
      <c r="AD36" s="58"/>
      <c r="AE36" s="58"/>
      <c r="AF36" s="58"/>
    </row>
    <row r="37" spans="1:32" s="16" customFormat="1" ht="12.75" hidden="1" customHeight="1">
      <c r="A37" s="660"/>
      <c r="B37" s="656"/>
      <c r="C37" s="653"/>
      <c r="D37" s="654"/>
      <c r="E37" s="653"/>
      <c r="F37" s="654"/>
      <c r="G37" s="646"/>
      <c r="H37" s="646"/>
      <c r="I37" s="287" t="s">
        <v>8</v>
      </c>
      <c r="J37" s="288" t="s">
        <v>9</v>
      </c>
      <c r="K37" s="287" t="s">
        <v>10</v>
      </c>
      <c r="L37" s="288" t="s">
        <v>11</v>
      </c>
      <c r="M37" s="648" t="s">
        <v>12</v>
      </c>
      <c r="N37" s="650"/>
      <c r="O37" s="653"/>
      <c r="P37" s="654"/>
      <c r="Q37" s="646"/>
      <c r="R37" s="646"/>
      <c r="S37" s="656"/>
      <c r="T37" s="658"/>
      <c r="U37" s="286"/>
      <c r="V37" s="286"/>
      <c r="W37" s="286"/>
      <c r="X37" s="286"/>
      <c r="Y37" s="286"/>
      <c r="Z37" s="286"/>
      <c r="AA37" s="58"/>
      <c r="AB37" s="58"/>
      <c r="AC37" s="58"/>
      <c r="AD37" s="58"/>
      <c r="AE37" s="58"/>
      <c r="AF37" s="58"/>
    </row>
    <row r="38" spans="1:32" s="16" customFormat="1" ht="12.75" hidden="1" customHeight="1">
      <c r="A38" s="661"/>
      <c r="B38" s="657"/>
      <c r="C38" s="274" t="s">
        <v>13</v>
      </c>
      <c r="D38" s="274" t="s">
        <v>14</v>
      </c>
      <c r="E38" s="288" t="s">
        <v>13</v>
      </c>
      <c r="F38" s="274" t="s">
        <v>14</v>
      </c>
      <c r="G38" s="274" t="s">
        <v>13</v>
      </c>
      <c r="H38" s="274" t="s">
        <v>14</v>
      </c>
      <c r="I38" s="288" t="s">
        <v>13</v>
      </c>
      <c r="J38" s="274" t="s">
        <v>14</v>
      </c>
      <c r="K38" s="288" t="s">
        <v>13</v>
      </c>
      <c r="L38" s="274" t="s">
        <v>14</v>
      </c>
      <c r="M38" s="274"/>
      <c r="N38" s="274"/>
      <c r="O38" s="288" t="s">
        <v>13</v>
      </c>
      <c r="P38" s="274" t="s">
        <v>14</v>
      </c>
      <c r="Q38" s="274" t="s">
        <v>13</v>
      </c>
      <c r="R38" s="274" t="s">
        <v>14</v>
      </c>
      <c r="S38" s="657"/>
      <c r="T38" s="286"/>
      <c r="U38" s="286"/>
      <c r="V38" s="286"/>
      <c r="W38" s="286"/>
      <c r="X38" s="286"/>
      <c r="Y38" s="286"/>
      <c r="Z38" s="286"/>
      <c r="AA38" s="58" t="s">
        <v>15</v>
      </c>
      <c r="AB38" s="58" t="s">
        <v>16</v>
      </c>
      <c r="AC38" s="58" t="s">
        <v>17</v>
      </c>
      <c r="AD38" s="58" t="s">
        <v>18</v>
      </c>
      <c r="AE38" s="58" t="s">
        <v>19</v>
      </c>
      <c r="AF38" s="58" t="s">
        <v>20</v>
      </c>
    </row>
    <row r="39" spans="1:32" s="16" customFormat="1" ht="12.75" hidden="1" customHeight="1">
      <c r="A39" s="24" t="s">
        <v>241</v>
      </c>
      <c r="B39" s="275">
        <f t="shared" ref="B39:B44" si="15">B22+7</f>
        <v>43180</v>
      </c>
      <c r="C39" s="274"/>
      <c r="D39" s="274"/>
      <c r="E39" s="62"/>
      <c r="F39" s="20"/>
      <c r="G39" s="274">
        <f t="shared" ref="G39:G48" si="16">E39-C39</f>
        <v>0</v>
      </c>
      <c r="H39" s="274">
        <f t="shared" ref="H39:H48" si="17">F39-D39</f>
        <v>0</v>
      </c>
      <c r="I39" s="25"/>
      <c r="J39" s="25"/>
      <c r="K39" s="26"/>
      <c r="L39" s="26"/>
      <c r="M39" s="20">
        <f t="shared" ref="M39:M47" si="18">I39+K39</f>
        <v>0</v>
      </c>
      <c r="N39" s="20">
        <f t="shared" ref="N39:N47" si="19">J39+L39</f>
        <v>0</v>
      </c>
      <c r="O39" s="25"/>
      <c r="P39" s="25"/>
      <c r="Q39" s="26"/>
      <c r="R39" s="26"/>
      <c r="S39" s="63"/>
      <c r="AA39" s="58">
        <f>H35</f>
        <v>13</v>
      </c>
      <c r="AB39" s="58" t="str">
        <f>E35</f>
        <v>CTJ-RK7-182-S</v>
      </c>
      <c r="AC39" s="64" t="s">
        <v>140</v>
      </c>
      <c r="AD39" s="58" t="str">
        <f t="shared" ref="AD39:AD47" si="20">A39</f>
        <v>OSA</v>
      </c>
      <c r="AE39" s="58">
        <f t="shared" ref="AE39:AE47" si="21">C39</f>
        <v>0</v>
      </c>
      <c r="AF39" s="65">
        <f t="shared" ref="AF39:AF47" si="22">E39</f>
        <v>0</v>
      </c>
    </row>
    <row r="40" spans="1:32" s="16" customFormat="1" ht="12.75" hidden="1" customHeight="1">
      <c r="A40" s="24" t="s">
        <v>242</v>
      </c>
      <c r="B40" s="275">
        <f t="shared" si="15"/>
        <v>43180</v>
      </c>
      <c r="C40" s="274"/>
      <c r="D40" s="274"/>
      <c r="E40" s="62"/>
      <c r="F40" s="20"/>
      <c r="G40" s="274">
        <f t="shared" si="16"/>
        <v>0</v>
      </c>
      <c r="H40" s="274">
        <f t="shared" si="17"/>
        <v>0</v>
      </c>
      <c r="I40" s="26"/>
      <c r="J40" s="26"/>
      <c r="K40" s="26"/>
      <c r="L40" s="26"/>
      <c r="M40" s="20">
        <f t="shared" si="18"/>
        <v>0</v>
      </c>
      <c r="N40" s="20">
        <f t="shared" si="19"/>
        <v>0</v>
      </c>
      <c r="O40" s="26"/>
      <c r="P40" s="26"/>
      <c r="Q40" s="26"/>
      <c r="R40" s="26"/>
      <c r="S40" s="63"/>
      <c r="AA40" s="58">
        <f>H35</f>
        <v>13</v>
      </c>
      <c r="AB40" s="58" t="str">
        <f>E35</f>
        <v>CTJ-RK7-182-S</v>
      </c>
      <c r="AC40" s="64" t="s">
        <v>140</v>
      </c>
      <c r="AD40" s="58" t="str">
        <f t="shared" si="20"/>
        <v>UKB</v>
      </c>
      <c r="AE40" s="58">
        <f t="shared" si="21"/>
        <v>0</v>
      </c>
      <c r="AF40" s="65">
        <f t="shared" si="22"/>
        <v>0</v>
      </c>
    </row>
    <row r="41" spans="1:32" s="16" customFormat="1" ht="12.75" hidden="1" customHeight="1">
      <c r="A41" s="24" t="s">
        <v>244</v>
      </c>
      <c r="B41" s="275">
        <f t="shared" si="15"/>
        <v>43182</v>
      </c>
      <c r="C41" s="274"/>
      <c r="D41" s="274"/>
      <c r="E41" s="62"/>
      <c r="F41" s="20"/>
      <c r="G41" s="274">
        <f t="shared" si="16"/>
        <v>0</v>
      </c>
      <c r="H41" s="274">
        <f t="shared" si="17"/>
        <v>0</v>
      </c>
      <c r="I41" s="25"/>
      <c r="J41" s="25"/>
      <c r="K41" s="20"/>
      <c r="L41" s="20"/>
      <c r="M41" s="20">
        <f t="shared" si="18"/>
        <v>0</v>
      </c>
      <c r="N41" s="20">
        <f t="shared" si="19"/>
        <v>0</v>
      </c>
      <c r="O41" s="25"/>
      <c r="P41" s="25"/>
      <c r="Q41" s="20"/>
      <c r="R41" s="26"/>
      <c r="S41" s="63"/>
      <c r="AA41" s="58">
        <f>H35</f>
        <v>13</v>
      </c>
      <c r="AB41" s="58" t="str">
        <f>E35</f>
        <v>CTJ-RK7-182-S</v>
      </c>
      <c r="AC41" s="64" t="s">
        <v>140</v>
      </c>
      <c r="AD41" s="58" t="str">
        <f t="shared" si="20"/>
        <v>TYO</v>
      </c>
      <c r="AE41" s="58">
        <f t="shared" si="21"/>
        <v>0</v>
      </c>
      <c r="AF41" s="65">
        <f t="shared" si="22"/>
        <v>0</v>
      </c>
    </row>
    <row r="42" spans="1:32" s="16" customFormat="1" ht="12.75" hidden="1" customHeight="1">
      <c r="A42" s="24" t="s">
        <v>351</v>
      </c>
      <c r="B42" s="275">
        <f t="shared" si="15"/>
        <v>43182</v>
      </c>
      <c r="C42" s="274"/>
      <c r="D42" s="274"/>
      <c r="E42" s="62"/>
      <c r="F42" s="20"/>
      <c r="G42" s="274">
        <f t="shared" si="16"/>
        <v>0</v>
      </c>
      <c r="H42" s="274">
        <f t="shared" si="17"/>
        <v>0</v>
      </c>
      <c r="I42" s="20"/>
      <c r="J42" s="20"/>
      <c r="K42" s="20"/>
      <c r="L42" s="20"/>
      <c r="M42" s="20">
        <f t="shared" si="18"/>
        <v>0</v>
      </c>
      <c r="N42" s="20">
        <f t="shared" si="19"/>
        <v>0</v>
      </c>
      <c r="O42" s="26"/>
      <c r="P42" s="26"/>
      <c r="Q42" s="20"/>
      <c r="R42" s="20"/>
      <c r="S42" s="63"/>
      <c r="AA42" s="58">
        <f>H35</f>
        <v>13</v>
      </c>
      <c r="AB42" s="58" t="str">
        <f>E35</f>
        <v>CTJ-RK7-182-S</v>
      </c>
      <c r="AC42" s="64" t="s">
        <v>140</v>
      </c>
      <c r="AD42" s="58" t="str">
        <f t="shared" si="20"/>
        <v>YOK</v>
      </c>
      <c r="AE42" s="58">
        <f t="shared" si="21"/>
        <v>0</v>
      </c>
      <c r="AF42" s="65">
        <f t="shared" si="22"/>
        <v>0</v>
      </c>
    </row>
    <row r="43" spans="1:32" s="16" customFormat="1" ht="12.75" hidden="1" customHeight="1">
      <c r="A43" s="24" t="s">
        <v>352</v>
      </c>
      <c r="B43" s="275">
        <f t="shared" si="15"/>
        <v>43183</v>
      </c>
      <c r="C43" s="274">
        <v>100</v>
      </c>
      <c r="D43" s="274">
        <v>1200</v>
      </c>
      <c r="E43" s="62">
        <v>129</v>
      </c>
      <c r="F43" s="20">
        <v>1148</v>
      </c>
      <c r="G43" s="274">
        <f t="shared" si="16"/>
        <v>29</v>
      </c>
      <c r="H43" s="274">
        <f t="shared" si="17"/>
        <v>-52</v>
      </c>
      <c r="I43" s="20"/>
      <c r="J43" s="20"/>
      <c r="K43" s="20"/>
      <c r="L43" s="20"/>
      <c r="M43" s="20">
        <f t="shared" si="18"/>
        <v>0</v>
      </c>
      <c r="N43" s="20">
        <f t="shared" si="19"/>
        <v>0</v>
      </c>
      <c r="O43" s="20"/>
      <c r="P43" s="20"/>
      <c r="Q43" s="20"/>
      <c r="R43" s="20"/>
      <c r="S43" s="63"/>
      <c r="AA43" s="58">
        <f>H35</f>
        <v>13</v>
      </c>
      <c r="AB43" s="58" t="str">
        <f>E35</f>
        <v>CTJ-RK7-182-S</v>
      </c>
      <c r="AC43" s="64" t="s">
        <v>140</v>
      </c>
      <c r="AD43" s="58" t="str">
        <f t="shared" si="20"/>
        <v>NGO</v>
      </c>
      <c r="AE43" s="58">
        <f t="shared" si="21"/>
        <v>100</v>
      </c>
      <c r="AF43" s="65">
        <f t="shared" si="22"/>
        <v>129</v>
      </c>
    </row>
    <row r="44" spans="1:32" s="16" customFormat="1" ht="12.75" hidden="1" customHeight="1">
      <c r="A44" s="24" t="s">
        <v>365</v>
      </c>
      <c r="B44" s="275">
        <f t="shared" si="15"/>
        <v>43187</v>
      </c>
      <c r="C44" s="274">
        <v>50</v>
      </c>
      <c r="D44" s="274">
        <v>600</v>
      </c>
      <c r="E44" s="62">
        <v>8</v>
      </c>
      <c r="F44" s="20">
        <v>68</v>
      </c>
      <c r="G44" s="274">
        <f t="shared" si="16"/>
        <v>-42</v>
      </c>
      <c r="H44" s="274">
        <f t="shared" si="17"/>
        <v>-532</v>
      </c>
      <c r="I44" s="20"/>
      <c r="J44" s="20"/>
      <c r="K44" s="20"/>
      <c r="L44" s="20"/>
      <c r="M44" s="20">
        <f t="shared" si="18"/>
        <v>0</v>
      </c>
      <c r="N44" s="20">
        <f t="shared" si="19"/>
        <v>0</v>
      </c>
      <c r="O44" s="20"/>
      <c r="P44" s="20"/>
      <c r="Q44" s="20"/>
      <c r="R44" s="20"/>
      <c r="S44" s="63"/>
      <c r="AA44" s="58">
        <f>H35</f>
        <v>13</v>
      </c>
      <c r="AB44" s="58" t="str">
        <f>E35</f>
        <v>CTJ-RK7-182-S</v>
      </c>
      <c r="AC44" s="64" t="s">
        <v>140</v>
      </c>
      <c r="AD44" s="58" t="str">
        <f t="shared" si="20"/>
        <v>HUA</v>
      </c>
      <c r="AE44" s="58">
        <f t="shared" si="21"/>
        <v>50</v>
      </c>
      <c r="AF44" s="65">
        <f t="shared" si="22"/>
        <v>8</v>
      </c>
    </row>
    <row r="45" spans="1:32" s="16" customFormat="1" ht="12.75" hidden="1" customHeight="1">
      <c r="A45" s="24"/>
      <c r="B45" s="275"/>
      <c r="C45" s="274"/>
      <c r="D45" s="274"/>
      <c r="E45" s="62"/>
      <c r="F45" s="20"/>
      <c r="G45" s="274">
        <f t="shared" si="16"/>
        <v>0</v>
      </c>
      <c r="H45" s="274">
        <f t="shared" si="17"/>
        <v>0</v>
      </c>
      <c r="I45" s="20"/>
      <c r="J45" s="20"/>
      <c r="K45" s="20"/>
      <c r="L45" s="20"/>
      <c r="M45" s="20">
        <f t="shared" si="18"/>
        <v>0</v>
      </c>
      <c r="N45" s="20">
        <f t="shared" si="19"/>
        <v>0</v>
      </c>
      <c r="O45" s="20"/>
      <c r="P45" s="20"/>
      <c r="Q45" s="20"/>
      <c r="R45" s="26"/>
      <c r="S45" s="63"/>
      <c r="AA45" s="58">
        <f>H35</f>
        <v>13</v>
      </c>
      <c r="AB45" s="58" t="str">
        <f>E35</f>
        <v>CTJ-RK7-182-S</v>
      </c>
      <c r="AC45" s="64" t="s">
        <v>140</v>
      </c>
      <c r="AD45" s="58">
        <f t="shared" si="20"/>
        <v>0</v>
      </c>
      <c r="AE45" s="58">
        <f t="shared" si="21"/>
        <v>0</v>
      </c>
      <c r="AF45" s="65">
        <f t="shared" si="22"/>
        <v>0</v>
      </c>
    </row>
    <row r="46" spans="1:32" s="16" customFormat="1" ht="12.75" hidden="1" customHeight="1">
      <c r="A46" s="24"/>
      <c r="B46" s="275"/>
      <c r="C46" s="274"/>
      <c r="D46" s="274"/>
      <c r="E46" s="62"/>
      <c r="F46" s="20"/>
      <c r="G46" s="274">
        <f t="shared" si="16"/>
        <v>0</v>
      </c>
      <c r="H46" s="274">
        <f t="shared" si="17"/>
        <v>0</v>
      </c>
      <c r="I46" s="20"/>
      <c r="J46" s="20"/>
      <c r="K46" s="20"/>
      <c r="L46" s="20"/>
      <c r="M46" s="20">
        <f t="shared" si="18"/>
        <v>0</v>
      </c>
      <c r="N46" s="20">
        <f t="shared" si="19"/>
        <v>0</v>
      </c>
      <c r="O46" s="67"/>
      <c r="P46" s="67"/>
      <c r="Q46" s="20"/>
      <c r="R46" s="20"/>
      <c r="S46" s="63"/>
      <c r="AA46" s="58">
        <f>H35</f>
        <v>13</v>
      </c>
      <c r="AB46" s="58" t="str">
        <f>E35</f>
        <v>CTJ-RK7-182-S</v>
      </c>
      <c r="AC46" s="64" t="s">
        <v>140</v>
      </c>
      <c r="AD46" s="58">
        <f t="shared" si="20"/>
        <v>0</v>
      </c>
      <c r="AE46" s="58">
        <f t="shared" si="21"/>
        <v>0</v>
      </c>
      <c r="AF46" s="65">
        <f t="shared" si="22"/>
        <v>0</v>
      </c>
    </row>
    <row r="47" spans="1:32" s="16" customFormat="1" ht="12.75" hidden="1" customHeight="1">
      <c r="A47" s="24" t="s">
        <v>21</v>
      </c>
      <c r="B47" s="275" t="s">
        <v>34</v>
      </c>
      <c r="C47" s="274"/>
      <c r="D47" s="274"/>
      <c r="E47" s="62"/>
      <c r="F47" s="20"/>
      <c r="G47" s="274">
        <f t="shared" si="16"/>
        <v>0</v>
      </c>
      <c r="H47" s="274">
        <f t="shared" si="17"/>
        <v>0</v>
      </c>
      <c r="I47" s="20"/>
      <c r="J47" s="20"/>
      <c r="K47" s="20"/>
      <c r="L47" s="20"/>
      <c r="M47" s="20">
        <f t="shared" si="18"/>
        <v>0</v>
      </c>
      <c r="N47" s="20">
        <f t="shared" si="19"/>
        <v>0</v>
      </c>
      <c r="O47" s="26"/>
      <c r="P47" s="26"/>
      <c r="Q47" s="26"/>
      <c r="R47" s="26"/>
      <c r="S47" s="63"/>
      <c r="AA47" s="58">
        <f>H35</f>
        <v>13</v>
      </c>
      <c r="AB47" s="58" t="str">
        <f>E35</f>
        <v>CTJ-RK7-182-S</v>
      </c>
      <c r="AC47" s="64" t="s">
        <v>140</v>
      </c>
      <c r="AD47" s="58" t="str">
        <f t="shared" si="20"/>
        <v>COSCO T/S</v>
      </c>
      <c r="AE47" s="58">
        <f t="shared" si="21"/>
        <v>0</v>
      </c>
      <c r="AF47" s="65">
        <f t="shared" si="22"/>
        <v>0</v>
      </c>
    </row>
    <row r="48" spans="1:32" s="16" customFormat="1" ht="12.75" hidden="1" customHeight="1">
      <c r="A48" s="24" t="s">
        <v>22</v>
      </c>
      <c r="B48" s="28"/>
      <c r="C48" s="29">
        <v>150</v>
      </c>
      <c r="D48" s="29">
        <v>1800</v>
      </c>
      <c r="E48" s="68">
        <f>SUM(E39:E47)</f>
        <v>137</v>
      </c>
      <c r="F48" s="30">
        <f>SUM(F39:F47)</f>
        <v>1216</v>
      </c>
      <c r="G48" s="29">
        <f t="shared" si="16"/>
        <v>-13</v>
      </c>
      <c r="H48" s="29">
        <f t="shared" si="17"/>
        <v>-584</v>
      </c>
      <c r="I48" s="31">
        <f t="shared" ref="I48:R48" si="23">SUM(I39:I47)</f>
        <v>0</v>
      </c>
      <c r="J48" s="31">
        <f t="shared" si="23"/>
        <v>0</v>
      </c>
      <c r="K48" s="31">
        <f t="shared" si="23"/>
        <v>0</v>
      </c>
      <c r="L48" s="31">
        <f t="shared" si="23"/>
        <v>0</v>
      </c>
      <c r="M48" s="31">
        <f t="shared" si="23"/>
        <v>0</v>
      </c>
      <c r="N48" s="31">
        <f t="shared" si="23"/>
        <v>0</v>
      </c>
      <c r="O48" s="20">
        <f t="shared" si="23"/>
        <v>0</v>
      </c>
      <c r="P48" s="31">
        <f t="shared" si="23"/>
        <v>0</v>
      </c>
      <c r="Q48" s="31">
        <f t="shared" si="23"/>
        <v>0</v>
      </c>
      <c r="R48" s="31">
        <f t="shared" si="23"/>
        <v>0</v>
      </c>
      <c r="S48" s="63"/>
      <c r="AA48" s="58"/>
      <c r="AB48" s="58"/>
      <c r="AC48" s="64"/>
      <c r="AD48" s="58"/>
      <c r="AE48" s="58"/>
      <c r="AF48" s="58"/>
    </row>
    <row r="49" spans="1:32" s="16" customFormat="1" ht="12.75" hidden="1" customHeight="1">
      <c r="A49" s="69">
        <f>D48/C48</f>
        <v>12</v>
      </c>
      <c r="C49" s="70"/>
      <c r="E49" s="258">
        <f>E48/C48</f>
        <v>0.91333333333333333</v>
      </c>
      <c r="F49" s="258">
        <f>F48/D48</f>
        <v>0.67555555555555558</v>
      </c>
      <c r="I49" s="71" t="s">
        <v>89</v>
      </c>
      <c r="J49" s="72">
        <f>E48/C48</f>
        <v>0.91333333333333333</v>
      </c>
      <c r="K49" s="71"/>
      <c r="L49" s="71">
        <f>C48*0.9</f>
        <v>135</v>
      </c>
      <c r="M49" s="71"/>
      <c r="N49" s="71"/>
      <c r="O49" s="88" t="s">
        <v>173</v>
      </c>
      <c r="P49" s="71"/>
      <c r="Q49" s="73"/>
      <c r="R49" s="16">
        <v>5320</v>
      </c>
      <c r="AA49" s="58"/>
      <c r="AB49" s="58"/>
      <c r="AC49" s="64"/>
      <c r="AD49" s="58"/>
      <c r="AE49" s="58"/>
      <c r="AF49" s="58"/>
    </row>
    <row r="50" spans="1:32" hidden="1"/>
    <row r="51" spans="1:32" hidden="1"/>
    <row r="52" spans="1:32" s="12" customFormat="1" ht="12.75" hidden="1" customHeight="1">
      <c r="A52" s="237" t="s">
        <v>341</v>
      </c>
      <c r="B52" s="238" t="s">
        <v>428</v>
      </c>
      <c r="C52" s="239"/>
      <c r="D52" s="240"/>
      <c r="E52" s="238" t="s">
        <v>432</v>
      </c>
      <c r="F52" s="240"/>
      <c r="G52" s="237" t="s">
        <v>0</v>
      </c>
      <c r="H52" s="241">
        <v>14</v>
      </c>
      <c r="I52" s="240"/>
      <c r="J52" s="240" t="s">
        <v>74</v>
      </c>
      <c r="K52" s="240"/>
      <c r="L52" s="240"/>
      <c r="M52" s="242"/>
      <c r="N52" s="242"/>
      <c r="O52" s="242"/>
      <c r="P52" s="242"/>
      <c r="Q52" s="242"/>
      <c r="R52" s="242"/>
      <c r="S52" s="242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2" s="16" customFormat="1" ht="12.75" hidden="1" customHeight="1">
      <c r="A53" s="659" t="s">
        <v>6</v>
      </c>
      <c r="B53" s="655" t="s">
        <v>7</v>
      </c>
      <c r="C53" s="651" t="s">
        <v>1</v>
      </c>
      <c r="D53" s="652"/>
      <c r="E53" s="651" t="s">
        <v>2</v>
      </c>
      <c r="F53" s="652"/>
      <c r="G53" s="646" t="s">
        <v>3</v>
      </c>
      <c r="H53" s="646"/>
      <c r="I53" s="648" t="s">
        <v>4</v>
      </c>
      <c r="J53" s="649"/>
      <c r="K53" s="649"/>
      <c r="L53" s="649"/>
      <c r="M53" s="649"/>
      <c r="N53" s="650"/>
      <c r="O53" s="651"/>
      <c r="P53" s="652"/>
      <c r="Q53" s="646"/>
      <c r="R53" s="646"/>
      <c r="S53" s="655" t="s">
        <v>5</v>
      </c>
      <c r="T53" s="658"/>
      <c r="U53" s="367"/>
      <c r="V53" s="367"/>
      <c r="W53" s="367"/>
      <c r="X53" s="367"/>
      <c r="Y53" s="367"/>
      <c r="Z53" s="367"/>
      <c r="AA53" s="58"/>
      <c r="AB53" s="58"/>
      <c r="AC53" s="58"/>
      <c r="AD53" s="58"/>
      <c r="AE53" s="58"/>
      <c r="AF53" s="58"/>
    </row>
    <row r="54" spans="1:32" s="16" customFormat="1" ht="12.75" hidden="1" customHeight="1">
      <c r="A54" s="660"/>
      <c r="B54" s="656"/>
      <c r="C54" s="653"/>
      <c r="D54" s="654"/>
      <c r="E54" s="653"/>
      <c r="F54" s="654"/>
      <c r="G54" s="646"/>
      <c r="H54" s="646"/>
      <c r="I54" s="357" t="s">
        <v>8</v>
      </c>
      <c r="J54" s="359" t="s">
        <v>9</v>
      </c>
      <c r="K54" s="357" t="s">
        <v>10</v>
      </c>
      <c r="L54" s="359" t="s">
        <v>11</v>
      </c>
      <c r="M54" s="648" t="s">
        <v>12</v>
      </c>
      <c r="N54" s="650"/>
      <c r="O54" s="653"/>
      <c r="P54" s="654"/>
      <c r="Q54" s="646"/>
      <c r="R54" s="646"/>
      <c r="S54" s="656"/>
      <c r="T54" s="658"/>
      <c r="U54" s="367"/>
      <c r="V54" s="367"/>
      <c r="W54" s="367"/>
      <c r="X54" s="367"/>
      <c r="Y54" s="367"/>
      <c r="Z54" s="367"/>
      <c r="AA54" s="58"/>
      <c r="AB54" s="58"/>
      <c r="AC54" s="58"/>
      <c r="AD54" s="58"/>
      <c r="AE54" s="58"/>
      <c r="AF54" s="58"/>
    </row>
    <row r="55" spans="1:32" s="16" customFormat="1" ht="12.75" hidden="1" customHeight="1">
      <c r="A55" s="661"/>
      <c r="B55" s="657"/>
      <c r="C55" s="355" t="s">
        <v>13</v>
      </c>
      <c r="D55" s="355" t="s">
        <v>14</v>
      </c>
      <c r="E55" s="359" t="s">
        <v>13</v>
      </c>
      <c r="F55" s="355" t="s">
        <v>14</v>
      </c>
      <c r="G55" s="355" t="s">
        <v>13</v>
      </c>
      <c r="H55" s="355" t="s">
        <v>14</v>
      </c>
      <c r="I55" s="359" t="s">
        <v>13</v>
      </c>
      <c r="J55" s="355" t="s">
        <v>14</v>
      </c>
      <c r="K55" s="359" t="s">
        <v>13</v>
      </c>
      <c r="L55" s="355" t="s">
        <v>14</v>
      </c>
      <c r="M55" s="355"/>
      <c r="N55" s="355"/>
      <c r="O55" s="359" t="s">
        <v>13</v>
      </c>
      <c r="P55" s="355" t="s">
        <v>14</v>
      </c>
      <c r="Q55" s="355" t="s">
        <v>13</v>
      </c>
      <c r="R55" s="355" t="s">
        <v>14</v>
      </c>
      <c r="S55" s="657"/>
      <c r="T55" s="367"/>
      <c r="U55" s="367"/>
      <c r="V55" s="367"/>
      <c r="W55" s="367"/>
      <c r="X55" s="367"/>
      <c r="Y55" s="367"/>
      <c r="Z55" s="367"/>
      <c r="AA55" s="58" t="s">
        <v>15</v>
      </c>
      <c r="AB55" s="58" t="s">
        <v>16</v>
      </c>
      <c r="AC55" s="58" t="s">
        <v>17</v>
      </c>
      <c r="AD55" s="58" t="s">
        <v>18</v>
      </c>
      <c r="AE55" s="58" t="s">
        <v>19</v>
      </c>
      <c r="AF55" s="58" t="s">
        <v>20</v>
      </c>
    </row>
    <row r="56" spans="1:32" s="16" customFormat="1" ht="12.75" hidden="1" customHeight="1">
      <c r="A56" s="24" t="s">
        <v>241</v>
      </c>
      <c r="B56" s="356">
        <f t="shared" ref="B56:B61" si="24">B39+7</f>
        <v>43187</v>
      </c>
      <c r="C56" s="355"/>
      <c r="D56" s="355"/>
      <c r="E56" s="62"/>
      <c r="F56" s="20"/>
      <c r="G56" s="355">
        <f t="shared" ref="G56:G65" si="25">E56-C56</f>
        <v>0</v>
      </c>
      <c r="H56" s="355">
        <f t="shared" ref="H56:H65" si="26">F56-D56</f>
        <v>0</v>
      </c>
      <c r="I56" s="25"/>
      <c r="J56" s="25"/>
      <c r="K56" s="26"/>
      <c r="L56" s="26"/>
      <c r="M56" s="20">
        <f t="shared" ref="M56:M64" si="27">I56+K56</f>
        <v>0</v>
      </c>
      <c r="N56" s="20">
        <f t="shared" ref="N56:N64" si="28">J56+L56</f>
        <v>0</v>
      </c>
      <c r="O56" s="25"/>
      <c r="P56" s="25"/>
      <c r="Q56" s="26"/>
      <c r="R56" s="26"/>
      <c r="S56" s="63"/>
      <c r="AA56" s="58">
        <f>H52</f>
        <v>14</v>
      </c>
      <c r="AB56" s="58" t="str">
        <f>E52</f>
        <v>CTJ-RHO-105-S</v>
      </c>
      <c r="AC56" s="64" t="s">
        <v>140</v>
      </c>
      <c r="AD56" s="58" t="str">
        <f t="shared" ref="AD56:AD64" si="29">A56</f>
        <v>OSA</v>
      </c>
      <c r="AE56" s="58">
        <f t="shared" ref="AE56:AE64" si="30">C56</f>
        <v>0</v>
      </c>
      <c r="AF56" s="65">
        <f t="shared" ref="AF56:AF64" si="31">E56</f>
        <v>0</v>
      </c>
    </row>
    <row r="57" spans="1:32" s="16" customFormat="1" ht="12.75" hidden="1" customHeight="1">
      <c r="A57" s="24" t="s">
        <v>242</v>
      </c>
      <c r="B57" s="356">
        <f t="shared" si="24"/>
        <v>43187</v>
      </c>
      <c r="C57" s="355"/>
      <c r="D57" s="355"/>
      <c r="E57" s="62"/>
      <c r="F57" s="20"/>
      <c r="G57" s="355">
        <f t="shared" si="25"/>
        <v>0</v>
      </c>
      <c r="H57" s="355">
        <f t="shared" si="26"/>
        <v>0</v>
      </c>
      <c r="I57" s="26"/>
      <c r="J57" s="26"/>
      <c r="K57" s="26"/>
      <c r="L57" s="26"/>
      <c r="M57" s="20">
        <f t="shared" si="27"/>
        <v>0</v>
      </c>
      <c r="N57" s="20">
        <f t="shared" si="28"/>
        <v>0</v>
      </c>
      <c r="O57" s="26"/>
      <c r="P57" s="26"/>
      <c r="Q57" s="26"/>
      <c r="R57" s="26"/>
      <c r="S57" s="63"/>
      <c r="AA57" s="58">
        <f>H52</f>
        <v>14</v>
      </c>
      <c r="AB57" s="58" t="str">
        <f>E52</f>
        <v>CTJ-RHO-105-S</v>
      </c>
      <c r="AC57" s="64" t="s">
        <v>140</v>
      </c>
      <c r="AD57" s="58" t="str">
        <f t="shared" si="29"/>
        <v>UKB</v>
      </c>
      <c r="AE57" s="58">
        <f t="shared" si="30"/>
        <v>0</v>
      </c>
      <c r="AF57" s="65">
        <f t="shared" si="31"/>
        <v>0</v>
      </c>
    </row>
    <row r="58" spans="1:32" s="16" customFormat="1" ht="12.75" hidden="1" customHeight="1">
      <c r="A58" s="24" t="s">
        <v>244</v>
      </c>
      <c r="B58" s="356">
        <f t="shared" si="24"/>
        <v>43189</v>
      </c>
      <c r="C58" s="355"/>
      <c r="D58" s="355"/>
      <c r="E58" s="62"/>
      <c r="F58" s="20"/>
      <c r="G58" s="355">
        <f t="shared" si="25"/>
        <v>0</v>
      </c>
      <c r="H58" s="355">
        <f t="shared" si="26"/>
        <v>0</v>
      </c>
      <c r="I58" s="25"/>
      <c r="J58" s="25"/>
      <c r="K58" s="20"/>
      <c r="L58" s="20"/>
      <c r="M58" s="20">
        <f t="shared" si="27"/>
        <v>0</v>
      </c>
      <c r="N58" s="20">
        <f t="shared" si="28"/>
        <v>0</v>
      </c>
      <c r="O58" s="25"/>
      <c r="P58" s="25"/>
      <c r="Q58" s="20"/>
      <c r="R58" s="26"/>
      <c r="S58" s="63"/>
      <c r="AA58" s="58">
        <f>H52</f>
        <v>14</v>
      </c>
      <c r="AB58" s="58" t="str">
        <f>E52</f>
        <v>CTJ-RHO-105-S</v>
      </c>
      <c r="AC58" s="64" t="s">
        <v>140</v>
      </c>
      <c r="AD58" s="58" t="str">
        <f t="shared" si="29"/>
        <v>TYO</v>
      </c>
      <c r="AE58" s="58">
        <f t="shared" si="30"/>
        <v>0</v>
      </c>
      <c r="AF58" s="65">
        <f t="shared" si="31"/>
        <v>0</v>
      </c>
    </row>
    <row r="59" spans="1:32" s="16" customFormat="1" ht="12.75" hidden="1" customHeight="1">
      <c r="A59" s="24" t="s">
        <v>259</v>
      </c>
      <c r="B59" s="356">
        <f t="shared" si="24"/>
        <v>43189</v>
      </c>
      <c r="C59" s="355"/>
      <c r="D59" s="355"/>
      <c r="E59" s="62"/>
      <c r="F59" s="20"/>
      <c r="G59" s="355">
        <f t="shared" si="25"/>
        <v>0</v>
      </c>
      <c r="H59" s="355">
        <f t="shared" si="26"/>
        <v>0</v>
      </c>
      <c r="I59" s="20"/>
      <c r="J59" s="20"/>
      <c r="K59" s="20"/>
      <c r="L59" s="20"/>
      <c r="M59" s="20">
        <f t="shared" si="27"/>
        <v>0</v>
      </c>
      <c r="N59" s="20">
        <f t="shared" si="28"/>
        <v>0</v>
      </c>
      <c r="O59" s="26"/>
      <c r="P59" s="26"/>
      <c r="Q59" s="20"/>
      <c r="R59" s="20"/>
      <c r="S59" s="63"/>
      <c r="AA59" s="58">
        <f>H52</f>
        <v>14</v>
      </c>
      <c r="AB59" s="58" t="str">
        <f>E52</f>
        <v>CTJ-RHO-105-S</v>
      </c>
      <c r="AC59" s="64" t="s">
        <v>140</v>
      </c>
      <c r="AD59" s="58" t="str">
        <f t="shared" si="29"/>
        <v>YOK</v>
      </c>
      <c r="AE59" s="58">
        <f t="shared" si="30"/>
        <v>0</v>
      </c>
      <c r="AF59" s="65">
        <f t="shared" si="31"/>
        <v>0</v>
      </c>
    </row>
    <row r="60" spans="1:32" s="16" customFormat="1" ht="12.75" hidden="1" customHeight="1">
      <c r="A60" s="24" t="s">
        <v>260</v>
      </c>
      <c r="B60" s="356">
        <f t="shared" si="24"/>
        <v>43190</v>
      </c>
      <c r="C60" s="355">
        <v>100</v>
      </c>
      <c r="D60" s="355">
        <v>1200</v>
      </c>
      <c r="E60" s="62">
        <v>84</v>
      </c>
      <c r="F60" s="20">
        <v>996</v>
      </c>
      <c r="G60" s="355">
        <f t="shared" si="25"/>
        <v>-16</v>
      </c>
      <c r="H60" s="355">
        <f t="shared" si="26"/>
        <v>-204</v>
      </c>
      <c r="I60" s="20"/>
      <c r="J60" s="20"/>
      <c r="K60" s="20"/>
      <c r="L60" s="20"/>
      <c r="M60" s="20">
        <f t="shared" si="27"/>
        <v>0</v>
      </c>
      <c r="N60" s="20">
        <f t="shared" si="28"/>
        <v>0</v>
      </c>
      <c r="O60" s="20"/>
      <c r="P60" s="20"/>
      <c r="Q60" s="20"/>
      <c r="R60" s="20"/>
      <c r="S60" s="63"/>
      <c r="AA60" s="58">
        <f>H52</f>
        <v>14</v>
      </c>
      <c r="AB60" s="58" t="str">
        <f>E52</f>
        <v>CTJ-RHO-105-S</v>
      </c>
      <c r="AC60" s="64" t="s">
        <v>140</v>
      </c>
      <c r="AD60" s="58" t="str">
        <f t="shared" si="29"/>
        <v>NGO</v>
      </c>
      <c r="AE60" s="58">
        <f t="shared" si="30"/>
        <v>100</v>
      </c>
      <c r="AF60" s="65">
        <f t="shared" si="31"/>
        <v>84</v>
      </c>
    </row>
    <row r="61" spans="1:32" s="16" customFormat="1" ht="12.75" hidden="1" customHeight="1">
      <c r="A61" s="24" t="s">
        <v>365</v>
      </c>
      <c r="B61" s="356">
        <f t="shared" si="24"/>
        <v>43194</v>
      </c>
      <c r="C61" s="355">
        <v>50</v>
      </c>
      <c r="D61" s="355">
        <v>600</v>
      </c>
      <c r="E61" s="62">
        <v>6</v>
      </c>
      <c r="F61" s="20">
        <v>70</v>
      </c>
      <c r="G61" s="355">
        <f t="shared" si="25"/>
        <v>-44</v>
      </c>
      <c r="H61" s="355">
        <f t="shared" si="26"/>
        <v>-530</v>
      </c>
      <c r="I61" s="20"/>
      <c r="J61" s="20"/>
      <c r="K61" s="20"/>
      <c r="L61" s="20"/>
      <c r="M61" s="20">
        <f t="shared" si="27"/>
        <v>0</v>
      </c>
      <c r="N61" s="20">
        <f t="shared" si="28"/>
        <v>0</v>
      </c>
      <c r="O61" s="20"/>
      <c r="P61" s="20"/>
      <c r="Q61" s="20"/>
      <c r="R61" s="20"/>
      <c r="S61" s="63"/>
      <c r="AA61" s="58">
        <f>H52</f>
        <v>14</v>
      </c>
      <c r="AB61" s="58" t="str">
        <f>E52</f>
        <v>CTJ-RHO-105-S</v>
      </c>
      <c r="AC61" s="64" t="s">
        <v>140</v>
      </c>
      <c r="AD61" s="58" t="str">
        <f t="shared" si="29"/>
        <v>HUA</v>
      </c>
      <c r="AE61" s="58">
        <f t="shared" si="30"/>
        <v>50</v>
      </c>
      <c r="AF61" s="65">
        <f t="shared" si="31"/>
        <v>6</v>
      </c>
    </row>
    <row r="62" spans="1:32" s="16" customFormat="1" ht="12.75" hidden="1" customHeight="1">
      <c r="A62" s="24"/>
      <c r="B62" s="356"/>
      <c r="C62" s="355"/>
      <c r="D62" s="355"/>
      <c r="E62" s="62"/>
      <c r="F62" s="20"/>
      <c r="G62" s="355">
        <f t="shared" si="25"/>
        <v>0</v>
      </c>
      <c r="H62" s="355">
        <f t="shared" si="26"/>
        <v>0</v>
      </c>
      <c r="I62" s="20"/>
      <c r="J62" s="20"/>
      <c r="K62" s="20"/>
      <c r="L62" s="20"/>
      <c r="M62" s="20">
        <f t="shared" si="27"/>
        <v>0</v>
      </c>
      <c r="N62" s="20">
        <f t="shared" si="28"/>
        <v>0</v>
      </c>
      <c r="O62" s="20"/>
      <c r="P62" s="20"/>
      <c r="Q62" s="20"/>
      <c r="R62" s="26"/>
      <c r="S62" s="63"/>
      <c r="AA62" s="58">
        <f>H52</f>
        <v>14</v>
      </c>
      <c r="AB62" s="58" t="str">
        <f>E52</f>
        <v>CTJ-RHO-105-S</v>
      </c>
      <c r="AC62" s="64" t="s">
        <v>140</v>
      </c>
      <c r="AD62" s="58">
        <f t="shared" si="29"/>
        <v>0</v>
      </c>
      <c r="AE62" s="58">
        <f t="shared" si="30"/>
        <v>0</v>
      </c>
      <c r="AF62" s="65">
        <f t="shared" si="31"/>
        <v>0</v>
      </c>
    </row>
    <row r="63" spans="1:32" s="16" customFormat="1" ht="12.75" hidden="1" customHeight="1">
      <c r="A63" s="24"/>
      <c r="B63" s="356"/>
      <c r="C63" s="355"/>
      <c r="D63" s="355"/>
      <c r="E63" s="62"/>
      <c r="F63" s="20"/>
      <c r="G63" s="355">
        <f t="shared" si="25"/>
        <v>0</v>
      </c>
      <c r="H63" s="355">
        <f t="shared" si="26"/>
        <v>0</v>
      </c>
      <c r="I63" s="20"/>
      <c r="J63" s="20"/>
      <c r="K63" s="20"/>
      <c r="L63" s="20"/>
      <c r="M63" s="20">
        <f t="shared" si="27"/>
        <v>0</v>
      </c>
      <c r="N63" s="20">
        <f t="shared" si="28"/>
        <v>0</v>
      </c>
      <c r="O63" s="67"/>
      <c r="P63" s="67"/>
      <c r="Q63" s="20"/>
      <c r="R63" s="20"/>
      <c r="S63" s="63"/>
      <c r="AA63" s="58">
        <f>H52</f>
        <v>14</v>
      </c>
      <c r="AB63" s="58" t="str">
        <f>E52</f>
        <v>CTJ-RHO-105-S</v>
      </c>
      <c r="AC63" s="64" t="s">
        <v>140</v>
      </c>
      <c r="AD63" s="58">
        <f t="shared" si="29"/>
        <v>0</v>
      </c>
      <c r="AE63" s="58">
        <f t="shared" si="30"/>
        <v>0</v>
      </c>
      <c r="AF63" s="65">
        <f t="shared" si="31"/>
        <v>0</v>
      </c>
    </row>
    <row r="64" spans="1:32" s="16" customFormat="1" ht="12.75" hidden="1" customHeight="1">
      <c r="A64" s="24" t="s">
        <v>21</v>
      </c>
      <c r="B64" s="356" t="s">
        <v>34</v>
      </c>
      <c r="C64" s="355"/>
      <c r="D64" s="355"/>
      <c r="E64" s="62"/>
      <c r="F64" s="20"/>
      <c r="G64" s="355">
        <f t="shared" si="25"/>
        <v>0</v>
      </c>
      <c r="H64" s="355">
        <f t="shared" si="26"/>
        <v>0</v>
      </c>
      <c r="I64" s="20"/>
      <c r="J64" s="20"/>
      <c r="K64" s="20"/>
      <c r="L64" s="20"/>
      <c r="M64" s="20">
        <f t="shared" si="27"/>
        <v>0</v>
      </c>
      <c r="N64" s="20">
        <f t="shared" si="28"/>
        <v>0</v>
      </c>
      <c r="O64" s="26"/>
      <c r="P64" s="26"/>
      <c r="Q64" s="26"/>
      <c r="R64" s="26"/>
      <c r="S64" s="63"/>
      <c r="AA64" s="58">
        <f>H52</f>
        <v>14</v>
      </c>
      <c r="AB64" s="58" t="str">
        <f>E52</f>
        <v>CTJ-RHO-105-S</v>
      </c>
      <c r="AC64" s="64" t="s">
        <v>140</v>
      </c>
      <c r="AD64" s="58" t="str">
        <f t="shared" si="29"/>
        <v>COSCO T/S</v>
      </c>
      <c r="AE64" s="58">
        <f t="shared" si="30"/>
        <v>0</v>
      </c>
      <c r="AF64" s="65">
        <f t="shared" si="31"/>
        <v>0</v>
      </c>
    </row>
    <row r="65" spans="1:32" s="16" customFormat="1" ht="12.75" hidden="1" customHeight="1">
      <c r="A65" s="24" t="s">
        <v>22</v>
      </c>
      <c r="B65" s="28"/>
      <c r="C65" s="29">
        <v>150</v>
      </c>
      <c r="D65" s="29">
        <v>1800</v>
      </c>
      <c r="E65" s="68">
        <f>SUM(E56:E64)</f>
        <v>90</v>
      </c>
      <c r="F65" s="30">
        <f>SUM(F56:F64)</f>
        <v>1066</v>
      </c>
      <c r="G65" s="29">
        <f t="shared" si="25"/>
        <v>-60</v>
      </c>
      <c r="H65" s="29">
        <f t="shared" si="26"/>
        <v>-734</v>
      </c>
      <c r="I65" s="31">
        <f t="shared" ref="I65:R65" si="32">SUM(I56:I64)</f>
        <v>0</v>
      </c>
      <c r="J65" s="31">
        <f t="shared" si="32"/>
        <v>0</v>
      </c>
      <c r="K65" s="31">
        <f t="shared" si="32"/>
        <v>0</v>
      </c>
      <c r="L65" s="31">
        <f t="shared" si="32"/>
        <v>0</v>
      </c>
      <c r="M65" s="31">
        <f t="shared" si="32"/>
        <v>0</v>
      </c>
      <c r="N65" s="31">
        <f t="shared" si="32"/>
        <v>0</v>
      </c>
      <c r="O65" s="20">
        <f t="shared" si="32"/>
        <v>0</v>
      </c>
      <c r="P65" s="31">
        <f t="shared" si="32"/>
        <v>0</v>
      </c>
      <c r="Q65" s="31">
        <f t="shared" si="32"/>
        <v>0</v>
      </c>
      <c r="R65" s="31">
        <f t="shared" si="32"/>
        <v>0</v>
      </c>
      <c r="S65" s="63"/>
      <c r="AA65" s="58"/>
      <c r="AB65" s="58"/>
      <c r="AC65" s="64"/>
      <c r="AD65" s="58"/>
      <c r="AE65" s="58"/>
      <c r="AF65" s="58"/>
    </row>
    <row r="66" spans="1:32" s="16" customFormat="1" ht="12.75" hidden="1" customHeight="1">
      <c r="A66" s="69">
        <f>D65/C65</f>
        <v>12</v>
      </c>
      <c r="C66" s="70"/>
      <c r="E66" s="258">
        <f>E65/C65</f>
        <v>0.6</v>
      </c>
      <c r="F66" s="258">
        <f>F65/D65</f>
        <v>0.59222222222222221</v>
      </c>
      <c r="I66" s="71" t="s">
        <v>89</v>
      </c>
      <c r="J66" s="72">
        <f>E65/C65</f>
        <v>0.6</v>
      </c>
      <c r="K66" s="71"/>
      <c r="L66" s="71">
        <f>C65*0.9</f>
        <v>135</v>
      </c>
      <c r="M66" s="71"/>
      <c r="N66" s="71"/>
      <c r="O66" s="88" t="s">
        <v>173</v>
      </c>
      <c r="P66" s="71"/>
      <c r="Q66" s="73"/>
      <c r="R66" s="16">
        <v>5320</v>
      </c>
      <c r="AA66" s="58"/>
      <c r="AB66" s="58"/>
      <c r="AC66" s="64"/>
      <c r="AD66" s="58"/>
      <c r="AE66" s="58"/>
      <c r="AF66" s="58"/>
    </row>
    <row r="67" spans="1:32" hidden="1"/>
    <row r="68" spans="1:32" hidden="1"/>
    <row r="69" spans="1:32" s="12" customFormat="1" ht="12.75" hidden="1" customHeight="1">
      <c r="A69" s="237" t="s">
        <v>341</v>
      </c>
      <c r="B69" s="238" t="s">
        <v>494</v>
      </c>
      <c r="C69" s="239"/>
      <c r="D69" s="240"/>
      <c r="E69" s="238" t="s">
        <v>503</v>
      </c>
      <c r="F69" s="240"/>
      <c r="G69" s="237" t="s">
        <v>0</v>
      </c>
      <c r="H69" s="241">
        <v>15</v>
      </c>
      <c r="I69" s="240"/>
      <c r="J69" s="240" t="s">
        <v>74</v>
      </c>
      <c r="K69" s="240"/>
      <c r="L69" s="240"/>
      <c r="M69" s="242"/>
      <c r="N69" s="242"/>
      <c r="O69" s="242"/>
      <c r="P69" s="242"/>
      <c r="Q69" s="242"/>
      <c r="R69" s="242"/>
      <c r="S69" s="242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32" s="16" customFormat="1" ht="12.75" hidden="1" customHeight="1">
      <c r="A70" s="659" t="s">
        <v>6</v>
      </c>
      <c r="B70" s="655" t="s">
        <v>7</v>
      </c>
      <c r="C70" s="651" t="s">
        <v>1</v>
      </c>
      <c r="D70" s="652"/>
      <c r="E70" s="651" t="s">
        <v>2</v>
      </c>
      <c r="F70" s="652"/>
      <c r="G70" s="646" t="s">
        <v>3</v>
      </c>
      <c r="H70" s="646"/>
      <c r="I70" s="648" t="s">
        <v>4</v>
      </c>
      <c r="J70" s="649"/>
      <c r="K70" s="649"/>
      <c r="L70" s="649"/>
      <c r="M70" s="649"/>
      <c r="N70" s="650"/>
      <c r="O70" s="651"/>
      <c r="P70" s="652"/>
      <c r="Q70" s="646"/>
      <c r="R70" s="646"/>
      <c r="S70" s="655" t="s">
        <v>5</v>
      </c>
      <c r="T70" s="658"/>
      <c r="U70" s="385"/>
      <c r="V70" s="385"/>
      <c r="W70" s="385"/>
      <c r="X70" s="385"/>
      <c r="Y70" s="385"/>
      <c r="Z70" s="385"/>
      <c r="AA70" s="58"/>
      <c r="AB70" s="58"/>
      <c r="AC70" s="58"/>
      <c r="AD70" s="58"/>
      <c r="AE70" s="58"/>
      <c r="AF70" s="58"/>
    </row>
    <row r="71" spans="1:32" s="16" customFormat="1" ht="12.75" hidden="1" customHeight="1">
      <c r="A71" s="660"/>
      <c r="B71" s="656"/>
      <c r="C71" s="653"/>
      <c r="D71" s="654"/>
      <c r="E71" s="653"/>
      <c r="F71" s="654"/>
      <c r="G71" s="646"/>
      <c r="H71" s="646"/>
      <c r="I71" s="375" t="s">
        <v>8</v>
      </c>
      <c r="J71" s="377" t="s">
        <v>9</v>
      </c>
      <c r="K71" s="375" t="s">
        <v>10</v>
      </c>
      <c r="L71" s="377" t="s">
        <v>11</v>
      </c>
      <c r="M71" s="648" t="s">
        <v>12</v>
      </c>
      <c r="N71" s="650"/>
      <c r="O71" s="653"/>
      <c r="P71" s="654"/>
      <c r="Q71" s="646"/>
      <c r="R71" s="646"/>
      <c r="S71" s="656"/>
      <c r="T71" s="658"/>
      <c r="U71" s="385"/>
      <c r="V71" s="385"/>
      <c r="W71" s="385"/>
      <c r="X71" s="385"/>
      <c r="Y71" s="385"/>
      <c r="Z71" s="385"/>
      <c r="AA71" s="58"/>
      <c r="AB71" s="58"/>
      <c r="AC71" s="58"/>
      <c r="AD71" s="58"/>
      <c r="AE71" s="58"/>
      <c r="AF71" s="58"/>
    </row>
    <row r="72" spans="1:32" s="16" customFormat="1" ht="12.75" hidden="1" customHeight="1">
      <c r="A72" s="661"/>
      <c r="B72" s="657"/>
      <c r="C72" s="373" t="s">
        <v>13</v>
      </c>
      <c r="D72" s="373" t="s">
        <v>14</v>
      </c>
      <c r="E72" s="377" t="s">
        <v>13</v>
      </c>
      <c r="F72" s="373" t="s">
        <v>14</v>
      </c>
      <c r="G72" s="373" t="s">
        <v>13</v>
      </c>
      <c r="H72" s="373" t="s">
        <v>14</v>
      </c>
      <c r="I72" s="377" t="s">
        <v>13</v>
      </c>
      <c r="J72" s="373" t="s">
        <v>14</v>
      </c>
      <c r="K72" s="377" t="s">
        <v>13</v>
      </c>
      <c r="L72" s="373" t="s">
        <v>14</v>
      </c>
      <c r="M72" s="373"/>
      <c r="N72" s="373"/>
      <c r="O72" s="377" t="s">
        <v>13</v>
      </c>
      <c r="P72" s="373" t="s">
        <v>14</v>
      </c>
      <c r="Q72" s="373" t="s">
        <v>13</v>
      </c>
      <c r="R72" s="373" t="s">
        <v>14</v>
      </c>
      <c r="S72" s="657"/>
      <c r="T72" s="385"/>
      <c r="U72" s="385"/>
      <c r="V72" s="385"/>
      <c r="W72" s="385"/>
      <c r="X72" s="385"/>
      <c r="Y72" s="385"/>
      <c r="Z72" s="385"/>
      <c r="AA72" s="58" t="s">
        <v>15</v>
      </c>
      <c r="AB72" s="58" t="s">
        <v>16</v>
      </c>
      <c r="AC72" s="58" t="s">
        <v>17</v>
      </c>
      <c r="AD72" s="58" t="s">
        <v>18</v>
      </c>
      <c r="AE72" s="58" t="s">
        <v>19</v>
      </c>
      <c r="AF72" s="58" t="s">
        <v>20</v>
      </c>
    </row>
    <row r="73" spans="1:32" s="16" customFormat="1" ht="12.75" hidden="1" customHeight="1">
      <c r="A73" s="24" t="s">
        <v>241</v>
      </c>
      <c r="B73" s="374">
        <f t="shared" ref="B73:B78" si="33">B56+7</f>
        <v>43194</v>
      </c>
      <c r="C73" s="373"/>
      <c r="D73" s="373"/>
      <c r="E73" s="62"/>
      <c r="F73" s="20"/>
      <c r="G73" s="373">
        <f t="shared" ref="G73:G82" si="34">E73-C73</f>
        <v>0</v>
      </c>
      <c r="H73" s="373">
        <f t="shared" ref="H73:H82" si="35">F73-D73</f>
        <v>0</v>
      </c>
      <c r="I73" s="25"/>
      <c r="J73" s="25"/>
      <c r="K73" s="26"/>
      <c r="L73" s="26"/>
      <c r="M73" s="20">
        <f t="shared" ref="M73:M81" si="36">I73+K73</f>
        <v>0</v>
      </c>
      <c r="N73" s="20">
        <f t="shared" ref="N73:N81" si="37">J73+L73</f>
        <v>0</v>
      </c>
      <c r="O73" s="25"/>
      <c r="P73" s="25"/>
      <c r="Q73" s="26"/>
      <c r="R73" s="26"/>
      <c r="S73" s="63"/>
      <c r="AA73" s="58">
        <f>H69</f>
        <v>15</v>
      </c>
      <c r="AB73" s="58" t="str">
        <f>E69</f>
        <v>CTJ-RHR-156-S</v>
      </c>
      <c r="AC73" s="64" t="s">
        <v>140</v>
      </c>
      <c r="AD73" s="58" t="str">
        <f t="shared" ref="AD73:AD81" si="38">A73</f>
        <v>OSA</v>
      </c>
      <c r="AE73" s="58">
        <f t="shared" ref="AE73:AE81" si="39">C73</f>
        <v>0</v>
      </c>
      <c r="AF73" s="65">
        <f t="shared" ref="AF73:AF81" si="40">E73</f>
        <v>0</v>
      </c>
    </row>
    <row r="74" spans="1:32" s="16" customFormat="1" ht="12.75" hidden="1" customHeight="1">
      <c r="A74" s="24" t="s">
        <v>242</v>
      </c>
      <c r="B74" s="374">
        <f t="shared" si="33"/>
        <v>43194</v>
      </c>
      <c r="C74" s="373"/>
      <c r="D74" s="373"/>
      <c r="E74" s="62"/>
      <c r="F74" s="20"/>
      <c r="G74" s="373">
        <f t="shared" si="34"/>
        <v>0</v>
      </c>
      <c r="H74" s="373">
        <f t="shared" si="35"/>
        <v>0</v>
      </c>
      <c r="I74" s="26"/>
      <c r="J74" s="26"/>
      <c r="K74" s="26"/>
      <c r="L74" s="26"/>
      <c r="M74" s="20">
        <f t="shared" si="36"/>
        <v>0</v>
      </c>
      <c r="N74" s="20">
        <f t="shared" si="37"/>
        <v>0</v>
      </c>
      <c r="O74" s="26"/>
      <c r="P74" s="26"/>
      <c r="Q74" s="26"/>
      <c r="R74" s="26"/>
      <c r="S74" s="63"/>
      <c r="AA74" s="58">
        <f>H69</f>
        <v>15</v>
      </c>
      <c r="AB74" s="58" t="str">
        <f>E69</f>
        <v>CTJ-RHR-156-S</v>
      </c>
      <c r="AC74" s="64" t="s">
        <v>140</v>
      </c>
      <c r="AD74" s="58" t="str">
        <f t="shared" si="38"/>
        <v>UKB</v>
      </c>
      <c r="AE74" s="58">
        <f t="shared" si="39"/>
        <v>0</v>
      </c>
      <c r="AF74" s="65">
        <f t="shared" si="40"/>
        <v>0</v>
      </c>
    </row>
    <row r="75" spans="1:32" s="16" customFormat="1" ht="12.75" hidden="1" customHeight="1">
      <c r="A75" s="24" t="s">
        <v>244</v>
      </c>
      <c r="B75" s="374">
        <f t="shared" si="33"/>
        <v>43196</v>
      </c>
      <c r="C75" s="373"/>
      <c r="D75" s="373"/>
      <c r="E75" s="62"/>
      <c r="F75" s="20"/>
      <c r="G75" s="373">
        <f t="shared" si="34"/>
        <v>0</v>
      </c>
      <c r="H75" s="373">
        <f t="shared" si="35"/>
        <v>0</v>
      </c>
      <c r="I75" s="25"/>
      <c r="J75" s="25"/>
      <c r="K75" s="20"/>
      <c r="L75" s="20"/>
      <c r="M75" s="20">
        <f t="shared" si="36"/>
        <v>0</v>
      </c>
      <c r="N75" s="20">
        <f t="shared" si="37"/>
        <v>0</v>
      </c>
      <c r="O75" s="25"/>
      <c r="P75" s="25"/>
      <c r="Q75" s="20"/>
      <c r="R75" s="26"/>
      <c r="S75" s="63"/>
      <c r="AA75" s="58">
        <f>H69</f>
        <v>15</v>
      </c>
      <c r="AB75" s="58" t="str">
        <f>E69</f>
        <v>CTJ-RHR-156-S</v>
      </c>
      <c r="AC75" s="64" t="s">
        <v>140</v>
      </c>
      <c r="AD75" s="58" t="str">
        <f t="shared" si="38"/>
        <v>TYO</v>
      </c>
      <c r="AE75" s="58">
        <f t="shared" si="39"/>
        <v>0</v>
      </c>
      <c r="AF75" s="65">
        <f t="shared" si="40"/>
        <v>0</v>
      </c>
    </row>
    <row r="76" spans="1:32" s="16" customFormat="1" ht="12.75" hidden="1" customHeight="1">
      <c r="A76" s="24" t="s">
        <v>259</v>
      </c>
      <c r="B76" s="374">
        <f t="shared" si="33"/>
        <v>43196</v>
      </c>
      <c r="C76" s="373"/>
      <c r="D76" s="373"/>
      <c r="E76" s="62"/>
      <c r="F76" s="20"/>
      <c r="G76" s="373">
        <f t="shared" si="34"/>
        <v>0</v>
      </c>
      <c r="H76" s="373">
        <f t="shared" si="35"/>
        <v>0</v>
      </c>
      <c r="I76" s="20"/>
      <c r="J76" s="20"/>
      <c r="K76" s="20"/>
      <c r="L76" s="20"/>
      <c r="M76" s="20">
        <f t="shared" si="36"/>
        <v>0</v>
      </c>
      <c r="N76" s="20">
        <f t="shared" si="37"/>
        <v>0</v>
      </c>
      <c r="O76" s="26"/>
      <c r="P76" s="26"/>
      <c r="Q76" s="20"/>
      <c r="R76" s="20"/>
      <c r="S76" s="63"/>
      <c r="AA76" s="58">
        <f>H69</f>
        <v>15</v>
      </c>
      <c r="AB76" s="58" t="str">
        <f>E69</f>
        <v>CTJ-RHR-156-S</v>
      </c>
      <c r="AC76" s="64" t="s">
        <v>140</v>
      </c>
      <c r="AD76" s="58" t="str">
        <f t="shared" si="38"/>
        <v>YOK</v>
      </c>
      <c r="AE76" s="58">
        <f t="shared" si="39"/>
        <v>0</v>
      </c>
      <c r="AF76" s="65">
        <f t="shared" si="40"/>
        <v>0</v>
      </c>
    </row>
    <row r="77" spans="1:32" s="16" customFormat="1" ht="12.75" hidden="1" customHeight="1">
      <c r="A77" s="24" t="s">
        <v>260</v>
      </c>
      <c r="B77" s="374">
        <f t="shared" si="33"/>
        <v>43197</v>
      </c>
      <c r="C77" s="373">
        <v>100</v>
      </c>
      <c r="D77" s="373">
        <v>1200</v>
      </c>
      <c r="E77" s="62">
        <v>118</v>
      </c>
      <c r="F77" s="20">
        <v>1137</v>
      </c>
      <c r="G77" s="373">
        <f t="shared" si="34"/>
        <v>18</v>
      </c>
      <c r="H77" s="373">
        <f t="shared" si="35"/>
        <v>-63</v>
      </c>
      <c r="I77" s="20"/>
      <c r="J77" s="20"/>
      <c r="K77" s="20"/>
      <c r="L77" s="20"/>
      <c r="M77" s="20">
        <f t="shared" si="36"/>
        <v>0</v>
      </c>
      <c r="N77" s="20">
        <f t="shared" si="37"/>
        <v>0</v>
      </c>
      <c r="O77" s="20"/>
      <c r="P77" s="20"/>
      <c r="Q77" s="20"/>
      <c r="R77" s="20"/>
      <c r="S77" s="63"/>
      <c r="AA77" s="58">
        <f>H69</f>
        <v>15</v>
      </c>
      <c r="AB77" s="58" t="str">
        <f>E69</f>
        <v>CTJ-RHR-156-S</v>
      </c>
      <c r="AC77" s="64" t="s">
        <v>140</v>
      </c>
      <c r="AD77" s="58" t="str">
        <f t="shared" si="38"/>
        <v>NGO</v>
      </c>
      <c r="AE77" s="58">
        <f t="shared" si="39"/>
        <v>100</v>
      </c>
      <c r="AF77" s="65">
        <f t="shared" si="40"/>
        <v>118</v>
      </c>
    </row>
    <row r="78" spans="1:32" s="16" customFormat="1" ht="12.75" hidden="1" customHeight="1">
      <c r="A78" s="24" t="s">
        <v>365</v>
      </c>
      <c r="B78" s="374">
        <f t="shared" si="33"/>
        <v>43201</v>
      </c>
      <c r="C78" s="373">
        <v>50</v>
      </c>
      <c r="D78" s="373">
        <v>600</v>
      </c>
      <c r="E78" s="62"/>
      <c r="F78" s="20"/>
      <c r="G78" s="373">
        <f t="shared" si="34"/>
        <v>-50</v>
      </c>
      <c r="H78" s="373">
        <f t="shared" si="35"/>
        <v>-600</v>
      </c>
      <c r="I78" s="20"/>
      <c r="J78" s="20"/>
      <c r="K78" s="20"/>
      <c r="L78" s="20"/>
      <c r="M78" s="20">
        <f t="shared" si="36"/>
        <v>0</v>
      </c>
      <c r="N78" s="20">
        <f t="shared" si="37"/>
        <v>0</v>
      </c>
      <c r="O78" s="20"/>
      <c r="P78" s="20"/>
      <c r="Q78" s="20"/>
      <c r="R78" s="20"/>
      <c r="S78" s="63"/>
      <c r="AA78" s="58">
        <f>H69</f>
        <v>15</v>
      </c>
      <c r="AB78" s="58" t="str">
        <f>E69</f>
        <v>CTJ-RHR-156-S</v>
      </c>
      <c r="AC78" s="64" t="s">
        <v>140</v>
      </c>
      <c r="AD78" s="58" t="str">
        <f t="shared" si="38"/>
        <v>HUA</v>
      </c>
      <c r="AE78" s="58">
        <f t="shared" si="39"/>
        <v>50</v>
      </c>
      <c r="AF78" s="65">
        <f t="shared" si="40"/>
        <v>0</v>
      </c>
    </row>
    <row r="79" spans="1:32" s="16" customFormat="1" ht="12.75" hidden="1" customHeight="1">
      <c r="A79" s="24"/>
      <c r="B79" s="374"/>
      <c r="C79" s="373"/>
      <c r="D79" s="373"/>
      <c r="E79" s="62"/>
      <c r="F79" s="20"/>
      <c r="G79" s="373">
        <f t="shared" si="34"/>
        <v>0</v>
      </c>
      <c r="H79" s="373">
        <f t="shared" si="35"/>
        <v>0</v>
      </c>
      <c r="I79" s="20"/>
      <c r="J79" s="20"/>
      <c r="K79" s="20"/>
      <c r="L79" s="20"/>
      <c r="M79" s="20">
        <f t="shared" si="36"/>
        <v>0</v>
      </c>
      <c r="N79" s="20">
        <f t="shared" si="37"/>
        <v>0</v>
      </c>
      <c r="O79" s="20"/>
      <c r="P79" s="20"/>
      <c r="Q79" s="20"/>
      <c r="R79" s="26"/>
      <c r="S79" s="63"/>
      <c r="AA79" s="58">
        <f>H69</f>
        <v>15</v>
      </c>
      <c r="AB79" s="58" t="str">
        <f>E69</f>
        <v>CTJ-RHR-156-S</v>
      </c>
      <c r="AC79" s="64" t="s">
        <v>140</v>
      </c>
      <c r="AD79" s="58">
        <f t="shared" si="38"/>
        <v>0</v>
      </c>
      <c r="AE79" s="58">
        <f t="shared" si="39"/>
        <v>0</v>
      </c>
      <c r="AF79" s="65">
        <f t="shared" si="40"/>
        <v>0</v>
      </c>
    </row>
    <row r="80" spans="1:32" s="16" customFormat="1" ht="12.75" hidden="1" customHeight="1">
      <c r="A80" s="24"/>
      <c r="B80" s="374"/>
      <c r="C80" s="373"/>
      <c r="D80" s="373"/>
      <c r="E80" s="62"/>
      <c r="F80" s="20"/>
      <c r="G80" s="373">
        <f t="shared" si="34"/>
        <v>0</v>
      </c>
      <c r="H80" s="373">
        <f t="shared" si="35"/>
        <v>0</v>
      </c>
      <c r="I80" s="20"/>
      <c r="J80" s="20"/>
      <c r="K80" s="20"/>
      <c r="L80" s="20"/>
      <c r="M80" s="20">
        <f t="shared" si="36"/>
        <v>0</v>
      </c>
      <c r="N80" s="20">
        <f t="shared" si="37"/>
        <v>0</v>
      </c>
      <c r="O80" s="67"/>
      <c r="P80" s="67"/>
      <c r="Q80" s="20"/>
      <c r="R80" s="20"/>
      <c r="S80" s="63"/>
      <c r="AA80" s="58">
        <f>H69</f>
        <v>15</v>
      </c>
      <c r="AB80" s="58" t="str">
        <f>E69</f>
        <v>CTJ-RHR-156-S</v>
      </c>
      <c r="AC80" s="64" t="s">
        <v>140</v>
      </c>
      <c r="AD80" s="58">
        <f t="shared" si="38"/>
        <v>0</v>
      </c>
      <c r="AE80" s="58">
        <f t="shared" si="39"/>
        <v>0</v>
      </c>
      <c r="AF80" s="65">
        <f t="shared" si="40"/>
        <v>0</v>
      </c>
    </row>
    <row r="81" spans="1:32" s="16" customFormat="1" ht="12.75" hidden="1" customHeight="1">
      <c r="A81" s="24" t="s">
        <v>21</v>
      </c>
      <c r="B81" s="374" t="s">
        <v>34</v>
      </c>
      <c r="C81" s="373"/>
      <c r="D81" s="373"/>
      <c r="E81" s="62"/>
      <c r="F81" s="20"/>
      <c r="G81" s="373">
        <f t="shared" si="34"/>
        <v>0</v>
      </c>
      <c r="H81" s="373">
        <f t="shared" si="35"/>
        <v>0</v>
      </c>
      <c r="I81" s="20"/>
      <c r="J81" s="20"/>
      <c r="K81" s="20"/>
      <c r="L81" s="20"/>
      <c r="M81" s="20">
        <f t="shared" si="36"/>
        <v>0</v>
      </c>
      <c r="N81" s="20">
        <f t="shared" si="37"/>
        <v>0</v>
      </c>
      <c r="O81" s="26"/>
      <c r="P81" s="26"/>
      <c r="Q81" s="26"/>
      <c r="R81" s="26"/>
      <c r="S81" s="63"/>
      <c r="AA81" s="58">
        <f>H69</f>
        <v>15</v>
      </c>
      <c r="AB81" s="58" t="str">
        <f>E69</f>
        <v>CTJ-RHR-156-S</v>
      </c>
      <c r="AC81" s="64" t="s">
        <v>140</v>
      </c>
      <c r="AD81" s="58" t="str">
        <f t="shared" si="38"/>
        <v>COSCO T/S</v>
      </c>
      <c r="AE81" s="58">
        <f t="shared" si="39"/>
        <v>0</v>
      </c>
      <c r="AF81" s="65">
        <f t="shared" si="40"/>
        <v>0</v>
      </c>
    </row>
    <row r="82" spans="1:32" s="16" customFormat="1" ht="12.75" hidden="1" customHeight="1">
      <c r="A82" s="24" t="s">
        <v>22</v>
      </c>
      <c r="B82" s="28"/>
      <c r="C82" s="29">
        <v>150</v>
      </c>
      <c r="D82" s="29">
        <v>1800</v>
      </c>
      <c r="E82" s="68">
        <f>SUM(E73:E81)</f>
        <v>118</v>
      </c>
      <c r="F82" s="30">
        <f>SUM(F73:F81)</f>
        <v>1137</v>
      </c>
      <c r="G82" s="29">
        <f t="shared" si="34"/>
        <v>-32</v>
      </c>
      <c r="H82" s="29">
        <f t="shared" si="35"/>
        <v>-663</v>
      </c>
      <c r="I82" s="31">
        <f t="shared" ref="I82:R82" si="41">SUM(I73:I81)</f>
        <v>0</v>
      </c>
      <c r="J82" s="31">
        <f t="shared" si="41"/>
        <v>0</v>
      </c>
      <c r="K82" s="31">
        <f t="shared" si="41"/>
        <v>0</v>
      </c>
      <c r="L82" s="31">
        <f t="shared" si="41"/>
        <v>0</v>
      </c>
      <c r="M82" s="31">
        <f t="shared" si="41"/>
        <v>0</v>
      </c>
      <c r="N82" s="31">
        <f t="shared" si="41"/>
        <v>0</v>
      </c>
      <c r="O82" s="20">
        <f t="shared" si="41"/>
        <v>0</v>
      </c>
      <c r="P82" s="31">
        <f t="shared" si="41"/>
        <v>0</v>
      </c>
      <c r="Q82" s="31">
        <f t="shared" si="41"/>
        <v>0</v>
      </c>
      <c r="R82" s="31">
        <f t="shared" si="41"/>
        <v>0</v>
      </c>
      <c r="S82" s="63"/>
      <c r="AA82" s="58"/>
      <c r="AB82" s="58"/>
      <c r="AC82" s="64"/>
      <c r="AD82" s="58"/>
      <c r="AE82" s="58"/>
      <c r="AF82" s="58"/>
    </row>
    <row r="83" spans="1:32" s="16" customFormat="1" ht="12.75" hidden="1" customHeight="1">
      <c r="A83" s="69">
        <f>D82/C82</f>
        <v>12</v>
      </c>
      <c r="C83" s="70"/>
      <c r="E83" s="258">
        <f>E82/C82</f>
        <v>0.78666666666666663</v>
      </c>
      <c r="F83" s="258">
        <f>F82/D82</f>
        <v>0.63166666666666671</v>
      </c>
      <c r="I83" s="71" t="s">
        <v>89</v>
      </c>
      <c r="J83" s="72">
        <f>E82/C82</f>
        <v>0.78666666666666663</v>
      </c>
      <c r="K83" s="71"/>
      <c r="L83" s="71">
        <f>C82*0.9</f>
        <v>135</v>
      </c>
      <c r="M83" s="71"/>
      <c r="N83" s="71"/>
      <c r="O83" s="88" t="s">
        <v>173</v>
      </c>
      <c r="P83" s="71"/>
      <c r="Q83" s="73"/>
      <c r="R83" s="16">
        <v>5320</v>
      </c>
      <c r="AA83" s="58"/>
      <c r="AB83" s="58"/>
      <c r="AC83" s="64"/>
      <c r="AD83" s="58"/>
      <c r="AE83" s="58"/>
      <c r="AF83" s="58"/>
    </row>
    <row r="84" spans="1:32" hidden="1"/>
    <row r="85" spans="1:32" hidden="1"/>
    <row r="86" spans="1:32" s="12" customFormat="1" ht="12.75" customHeight="1">
      <c r="A86" s="237" t="s">
        <v>341</v>
      </c>
      <c r="B86" s="238" t="s">
        <v>662</v>
      </c>
      <c r="C86" s="239"/>
      <c r="D86" s="240"/>
      <c r="E86" s="238" t="s">
        <v>663</v>
      </c>
      <c r="F86" s="240"/>
      <c r="G86" s="237" t="s">
        <v>0</v>
      </c>
      <c r="H86" s="241">
        <v>16</v>
      </c>
      <c r="I86" s="240"/>
      <c r="J86" s="240" t="s">
        <v>74</v>
      </c>
      <c r="K86" s="240"/>
      <c r="L86" s="240"/>
      <c r="M86" s="242"/>
      <c r="N86" s="242"/>
      <c r="O86" s="242"/>
      <c r="P86" s="242"/>
      <c r="Q86" s="242"/>
      <c r="R86" s="242"/>
      <c r="S86" s="242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32" s="16" customFormat="1" ht="12.75" customHeight="1">
      <c r="A87" s="659" t="s">
        <v>6</v>
      </c>
      <c r="B87" s="655" t="s">
        <v>7</v>
      </c>
      <c r="C87" s="651" t="s">
        <v>1</v>
      </c>
      <c r="D87" s="652"/>
      <c r="E87" s="651" t="s">
        <v>2</v>
      </c>
      <c r="F87" s="652"/>
      <c r="G87" s="646" t="s">
        <v>3</v>
      </c>
      <c r="H87" s="646"/>
      <c r="I87" s="648" t="s">
        <v>4</v>
      </c>
      <c r="J87" s="649"/>
      <c r="K87" s="649"/>
      <c r="L87" s="649"/>
      <c r="M87" s="649"/>
      <c r="N87" s="650"/>
      <c r="O87" s="651"/>
      <c r="P87" s="652"/>
      <c r="Q87" s="646"/>
      <c r="R87" s="646"/>
      <c r="S87" s="655" t="s">
        <v>5</v>
      </c>
      <c r="T87" s="658"/>
      <c r="U87" s="407"/>
      <c r="V87" s="407"/>
      <c r="W87" s="407"/>
      <c r="X87" s="407"/>
      <c r="Y87" s="407"/>
      <c r="Z87" s="407"/>
      <c r="AA87" s="58"/>
      <c r="AB87" s="58"/>
      <c r="AC87" s="58"/>
      <c r="AD87" s="58"/>
      <c r="AE87" s="58"/>
      <c r="AF87" s="58"/>
    </row>
    <row r="88" spans="1:32" s="16" customFormat="1" ht="12.75" customHeight="1">
      <c r="A88" s="660"/>
      <c r="B88" s="656"/>
      <c r="C88" s="653"/>
      <c r="D88" s="654"/>
      <c r="E88" s="653"/>
      <c r="F88" s="654"/>
      <c r="G88" s="646"/>
      <c r="H88" s="646"/>
      <c r="I88" s="408" t="s">
        <v>8</v>
      </c>
      <c r="J88" s="409" t="s">
        <v>9</v>
      </c>
      <c r="K88" s="408" t="s">
        <v>10</v>
      </c>
      <c r="L88" s="409" t="s">
        <v>11</v>
      </c>
      <c r="M88" s="648" t="s">
        <v>12</v>
      </c>
      <c r="N88" s="650"/>
      <c r="O88" s="653"/>
      <c r="P88" s="654"/>
      <c r="Q88" s="646"/>
      <c r="R88" s="646"/>
      <c r="S88" s="656"/>
      <c r="T88" s="658"/>
      <c r="U88" s="407"/>
      <c r="V88" s="407"/>
      <c r="W88" s="407"/>
      <c r="X88" s="407"/>
      <c r="Y88" s="407"/>
      <c r="Z88" s="407"/>
      <c r="AA88" s="58"/>
      <c r="AB88" s="58"/>
      <c r="AC88" s="58"/>
      <c r="AD88" s="58"/>
      <c r="AE88" s="58"/>
      <c r="AF88" s="58"/>
    </row>
    <row r="89" spans="1:32" s="16" customFormat="1" ht="12.75" customHeight="1">
      <c r="A89" s="661"/>
      <c r="B89" s="657"/>
      <c r="C89" s="405" t="s">
        <v>13</v>
      </c>
      <c r="D89" s="405" t="s">
        <v>14</v>
      </c>
      <c r="E89" s="409" t="s">
        <v>13</v>
      </c>
      <c r="F89" s="405" t="s">
        <v>14</v>
      </c>
      <c r="G89" s="405" t="s">
        <v>13</v>
      </c>
      <c r="H89" s="405" t="s">
        <v>14</v>
      </c>
      <c r="I89" s="409" t="s">
        <v>13</v>
      </c>
      <c r="J89" s="405" t="s">
        <v>14</v>
      </c>
      <c r="K89" s="409" t="s">
        <v>13</v>
      </c>
      <c r="L89" s="405" t="s">
        <v>14</v>
      </c>
      <c r="M89" s="405"/>
      <c r="N89" s="405"/>
      <c r="O89" s="409" t="s">
        <v>13</v>
      </c>
      <c r="P89" s="405" t="s">
        <v>14</v>
      </c>
      <c r="Q89" s="405" t="s">
        <v>13</v>
      </c>
      <c r="R89" s="405" t="s">
        <v>14</v>
      </c>
      <c r="S89" s="657"/>
      <c r="T89" s="407"/>
      <c r="U89" s="407"/>
      <c r="V89" s="407"/>
      <c r="W89" s="407"/>
      <c r="X89" s="407"/>
      <c r="Y89" s="407"/>
      <c r="Z89" s="407"/>
      <c r="AA89" s="58" t="s">
        <v>15</v>
      </c>
      <c r="AB89" s="58" t="s">
        <v>16</v>
      </c>
      <c r="AC89" s="58" t="s">
        <v>17</v>
      </c>
      <c r="AD89" s="58" t="s">
        <v>18</v>
      </c>
      <c r="AE89" s="58" t="s">
        <v>19</v>
      </c>
      <c r="AF89" s="58" t="s">
        <v>20</v>
      </c>
    </row>
    <row r="90" spans="1:32" s="16" customFormat="1" ht="12.75" customHeight="1">
      <c r="A90" s="24" t="s">
        <v>241</v>
      </c>
      <c r="B90" s="406">
        <f t="shared" ref="B90:B95" si="42">B73+7</f>
        <v>43201</v>
      </c>
      <c r="C90" s="405"/>
      <c r="D90" s="405"/>
      <c r="E90" s="62"/>
      <c r="F90" s="20"/>
      <c r="G90" s="405">
        <f t="shared" ref="G90:G99" si="43">E90-C90</f>
        <v>0</v>
      </c>
      <c r="H90" s="405">
        <f t="shared" ref="H90:H99" si="44">F90-D90</f>
        <v>0</v>
      </c>
      <c r="I90" s="25"/>
      <c r="J90" s="25"/>
      <c r="K90" s="26"/>
      <c r="L90" s="26"/>
      <c r="M90" s="20">
        <f t="shared" ref="M90:M98" si="45">I90+K90</f>
        <v>0</v>
      </c>
      <c r="N90" s="20">
        <f t="shared" ref="N90:N98" si="46">J90+L90</f>
        <v>0</v>
      </c>
      <c r="O90" s="25"/>
      <c r="P90" s="25"/>
      <c r="Q90" s="26"/>
      <c r="R90" s="26"/>
      <c r="S90" s="63"/>
      <c r="AA90" s="58">
        <f>H86</f>
        <v>16</v>
      </c>
      <c r="AB90" s="58" t="str">
        <f>E86</f>
        <v>CTJ-RK7-183-S</v>
      </c>
      <c r="AC90" s="64" t="s">
        <v>140</v>
      </c>
      <c r="AD90" s="58" t="str">
        <f t="shared" ref="AD90:AD98" si="47">A90</f>
        <v>OSA</v>
      </c>
      <c r="AE90" s="58">
        <f t="shared" ref="AE90:AE98" si="48">C90</f>
        <v>0</v>
      </c>
      <c r="AF90" s="65">
        <f t="shared" ref="AF90:AF98" si="49">E90</f>
        <v>0</v>
      </c>
    </row>
    <row r="91" spans="1:32" s="16" customFormat="1" ht="12.75" customHeight="1">
      <c r="A91" s="24" t="s">
        <v>242</v>
      </c>
      <c r="B91" s="406">
        <f t="shared" si="42"/>
        <v>43201</v>
      </c>
      <c r="C91" s="405"/>
      <c r="D91" s="405"/>
      <c r="E91" s="62"/>
      <c r="F91" s="20"/>
      <c r="G91" s="405">
        <f t="shared" si="43"/>
        <v>0</v>
      </c>
      <c r="H91" s="405">
        <f t="shared" si="44"/>
        <v>0</v>
      </c>
      <c r="I91" s="26"/>
      <c r="J91" s="26"/>
      <c r="K91" s="26"/>
      <c r="L91" s="26"/>
      <c r="M91" s="20">
        <f t="shared" si="45"/>
        <v>0</v>
      </c>
      <c r="N91" s="20">
        <f t="shared" si="46"/>
        <v>0</v>
      </c>
      <c r="O91" s="26"/>
      <c r="P91" s="26"/>
      <c r="Q91" s="26"/>
      <c r="R91" s="26"/>
      <c r="S91" s="63"/>
      <c r="AA91" s="58">
        <f>H86</f>
        <v>16</v>
      </c>
      <c r="AB91" s="58" t="str">
        <f>E86</f>
        <v>CTJ-RK7-183-S</v>
      </c>
      <c r="AC91" s="64" t="s">
        <v>140</v>
      </c>
      <c r="AD91" s="58" t="str">
        <f t="shared" si="47"/>
        <v>UKB</v>
      </c>
      <c r="AE91" s="58">
        <f t="shared" si="48"/>
        <v>0</v>
      </c>
      <c r="AF91" s="65">
        <f t="shared" si="49"/>
        <v>0</v>
      </c>
    </row>
    <row r="92" spans="1:32" s="16" customFormat="1" ht="12.75" customHeight="1">
      <c r="A92" s="24" t="s">
        <v>244</v>
      </c>
      <c r="B92" s="406">
        <f t="shared" si="42"/>
        <v>43203</v>
      </c>
      <c r="C92" s="405"/>
      <c r="D92" s="405"/>
      <c r="E92" s="62"/>
      <c r="F92" s="20"/>
      <c r="G92" s="405">
        <f t="shared" si="43"/>
        <v>0</v>
      </c>
      <c r="H92" s="405">
        <f t="shared" si="44"/>
        <v>0</v>
      </c>
      <c r="I92" s="25"/>
      <c r="J92" s="25"/>
      <c r="K92" s="20"/>
      <c r="L92" s="20"/>
      <c r="M92" s="20">
        <f t="shared" si="45"/>
        <v>0</v>
      </c>
      <c r="N92" s="20">
        <f t="shared" si="46"/>
        <v>0</v>
      </c>
      <c r="O92" s="25"/>
      <c r="P92" s="25"/>
      <c r="Q92" s="20"/>
      <c r="R92" s="26"/>
      <c r="S92" s="63"/>
      <c r="AA92" s="58">
        <f>H86</f>
        <v>16</v>
      </c>
      <c r="AB92" s="58" t="str">
        <f>E86</f>
        <v>CTJ-RK7-183-S</v>
      </c>
      <c r="AC92" s="64" t="s">
        <v>140</v>
      </c>
      <c r="AD92" s="58" t="str">
        <f t="shared" si="47"/>
        <v>TYO</v>
      </c>
      <c r="AE92" s="58">
        <f t="shared" si="48"/>
        <v>0</v>
      </c>
      <c r="AF92" s="65">
        <f t="shared" si="49"/>
        <v>0</v>
      </c>
    </row>
    <row r="93" spans="1:32" s="16" customFormat="1" ht="12.75" customHeight="1">
      <c r="A93" s="24" t="s">
        <v>259</v>
      </c>
      <c r="B93" s="406">
        <f t="shared" si="42"/>
        <v>43203</v>
      </c>
      <c r="C93" s="405"/>
      <c r="D93" s="405"/>
      <c r="E93" s="62"/>
      <c r="F93" s="20"/>
      <c r="G93" s="405">
        <f t="shared" si="43"/>
        <v>0</v>
      </c>
      <c r="H93" s="405">
        <f t="shared" si="44"/>
        <v>0</v>
      </c>
      <c r="I93" s="20"/>
      <c r="J93" s="20"/>
      <c r="K93" s="20"/>
      <c r="L93" s="20"/>
      <c r="M93" s="20">
        <f t="shared" si="45"/>
        <v>0</v>
      </c>
      <c r="N93" s="20">
        <f t="shared" si="46"/>
        <v>0</v>
      </c>
      <c r="O93" s="26"/>
      <c r="P93" s="26"/>
      <c r="Q93" s="20"/>
      <c r="R93" s="20"/>
      <c r="S93" s="63"/>
      <c r="AA93" s="58">
        <f>H86</f>
        <v>16</v>
      </c>
      <c r="AB93" s="58" t="str">
        <f>E86</f>
        <v>CTJ-RK7-183-S</v>
      </c>
      <c r="AC93" s="64" t="s">
        <v>140</v>
      </c>
      <c r="AD93" s="58" t="str">
        <f t="shared" si="47"/>
        <v>YOK</v>
      </c>
      <c r="AE93" s="58">
        <f t="shared" si="48"/>
        <v>0</v>
      </c>
      <c r="AF93" s="65">
        <f t="shared" si="49"/>
        <v>0</v>
      </c>
    </row>
    <row r="94" spans="1:32" s="16" customFormat="1" ht="12.75" customHeight="1">
      <c r="A94" s="24" t="s">
        <v>260</v>
      </c>
      <c r="B94" s="406">
        <f t="shared" si="42"/>
        <v>43204</v>
      </c>
      <c r="C94" s="405">
        <v>150</v>
      </c>
      <c r="D94" s="405">
        <v>1800</v>
      </c>
      <c r="E94" s="62">
        <v>151</v>
      </c>
      <c r="F94" s="20">
        <v>1434</v>
      </c>
      <c r="G94" s="405">
        <f t="shared" si="43"/>
        <v>1</v>
      </c>
      <c r="H94" s="405">
        <f t="shared" si="44"/>
        <v>-366</v>
      </c>
      <c r="I94" s="20"/>
      <c r="J94" s="20"/>
      <c r="K94" s="20"/>
      <c r="L94" s="20"/>
      <c r="M94" s="20">
        <f t="shared" si="45"/>
        <v>0</v>
      </c>
      <c r="N94" s="20">
        <f t="shared" si="46"/>
        <v>0</v>
      </c>
      <c r="O94" s="20"/>
      <c r="P94" s="20"/>
      <c r="Q94" s="20"/>
      <c r="R94" s="20"/>
      <c r="S94" s="63"/>
      <c r="AA94" s="58">
        <f>H86</f>
        <v>16</v>
      </c>
      <c r="AB94" s="58" t="str">
        <f>E86</f>
        <v>CTJ-RK7-183-S</v>
      </c>
      <c r="AC94" s="64" t="s">
        <v>140</v>
      </c>
      <c r="AD94" s="58" t="str">
        <f t="shared" si="47"/>
        <v>NGO</v>
      </c>
      <c r="AE94" s="58">
        <f t="shared" si="48"/>
        <v>150</v>
      </c>
      <c r="AF94" s="65">
        <f t="shared" si="49"/>
        <v>151</v>
      </c>
    </row>
    <row r="95" spans="1:32" s="16" customFormat="1" ht="12.75" customHeight="1">
      <c r="A95" s="24" t="s">
        <v>365</v>
      </c>
      <c r="B95" s="406">
        <f t="shared" si="42"/>
        <v>43208</v>
      </c>
      <c r="C95" s="405"/>
      <c r="D95" s="405"/>
      <c r="E95" s="62"/>
      <c r="F95" s="20"/>
      <c r="G95" s="405">
        <f t="shared" si="43"/>
        <v>0</v>
      </c>
      <c r="H95" s="405">
        <f t="shared" si="44"/>
        <v>0</v>
      </c>
      <c r="I95" s="20"/>
      <c r="J95" s="20"/>
      <c r="K95" s="20"/>
      <c r="L95" s="20"/>
      <c r="M95" s="20">
        <f t="shared" si="45"/>
        <v>0</v>
      </c>
      <c r="N95" s="20">
        <f t="shared" si="46"/>
        <v>0</v>
      </c>
      <c r="O95" s="20"/>
      <c r="P95" s="20"/>
      <c r="Q95" s="20"/>
      <c r="R95" s="20"/>
      <c r="S95" s="63"/>
      <c r="AA95" s="58">
        <f>H86</f>
        <v>16</v>
      </c>
      <c r="AB95" s="58" t="str">
        <f>E86</f>
        <v>CTJ-RK7-183-S</v>
      </c>
      <c r="AC95" s="64" t="s">
        <v>140</v>
      </c>
      <c r="AD95" s="58" t="str">
        <f t="shared" si="47"/>
        <v>HUA</v>
      </c>
      <c r="AE95" s="58">
        <f t="shared" si="48"/>
        <v>0</v>
      </c>
      <c r="AF95" s="65">
        <f t="shared" si="49"/>
        <v>0</v>
      </c>
    </row>
    <row r="96" spans="1:32" s="16" customFormat="1" ht="12.75" customHeight="1">
      <c r="A96" s="24"/>
      <c r="B96" s="406"/>
      <c r="C96" s="405"/>
      <c r="D96" s="405"/>
      <c r="E96" s="62"/>
      <c r="F96" s="20"/>
      <c r="G96" s="405">
        <f t="shared" si="43"/>
        <v>0</v>
      </c>
      <c r="H96" s="405">
        <f t="shared" si="44"/>
        <v>0</v>
      </c>
      <c r="I96" s="20"/>
      <c r="J96" s="20"/>
      <c r="K96" s="20"/>
      <c r="L96" s="20"/>
      <c r="M96" s="20">
        <f t="shared" si="45"/>
        <v>0</v>
      </c>
      <c r="N96" s="20">
        <f t="shared" si="46"/>
        <v>0</v>
      </c>
      <c r="O96" s="20"/>
      <c r="P96" s="20"/>
      <c r="Q96" s="20"/>
      <c r="R96" s="26"/>
      <c r="S96" s="63"/>
      <c r="AA96" s="58">
        <f>H86</f>
        <v>16</v>
      </c>
      <c r="AB96" s="58" t="str">
        <f>E86</f>
        <v>CTJ-RK7-183-S</v>
      </c>
      <c r="AC96" s="64" t="s">
        <v>140</v>
      </c>
      <c r="AD96" s="58">
        <f t="shared" si="47"/>
        <v>0</v>
      </c>
      <c r="AE96" s="58">
        <f t="shared" si="48"/>
        <v>0</v>
      </c>
      <c r="AF96" s="65">
        <f t="shared" si="49"/>
        <v>0</v>
      </c>
    </row>
    <row r="97" spans="1:32" s="16" customFormat="1" ht="12.75" customHeight="1">
      <c r="A97" s="24"/>
      <c r="B97" s="406"/>
      <c r="C97" s="405"/>
      <c r="D97" s="405"/>
      <c r="E97" s="62"/>
      <c r="F97" s="20"/>
      <c r="G97" s="405">
        <f t="shared" si="43"/>
        <v>0</v>
      </c>
      <c r="H97" s="405">
        <f t="shared" si="44"/>
        <v>0</v>
      </c>
      <c r="I97" s="20"/>
      <c r="J97" s="20"/>
      <c r="K97" s="20"/>
      <c r="L97" s="20"/>
      <c r="M97" s="20">
        <f t="shared" si="45"/>
        <v>0</v>
      </c>
      <c r="N97" s="20">
        <f t="shared" si="46"/>
        <v>0</v>
      </c>
      <c r="O97" s="67"/>
      <c r="P97" s="67"/>
      <c r="Q97" s="20"/>
      <c r="R97" s="20"/>
      <c r="S97" s="63"/>
      <c r="AA97" s="58">
        <f>H86</f>
        <v>16</v>
      </c>
      <c r="AB97" s="58" t="str">
        <f>E86</f>
        <v>CTJ-RK7-183-S</v>
      </c>
      <c r="AC97" s="64" t="s">
        <v>140</v>
      </c>
      <c r="AD97" s="58">
        <f t="shared" si="47"/>
        <v>0</v>
      </c>
      <c r="AE97" s="58">
        <f t="shared" si="48"/>
        <v>0</v>
      </c>
      <c r="AF97" s="65">
        <f t="shared" si="49"/>
        <v>0</v>
      </c>
    </row>
    <row r="98" spans="1:32" s="16" customFormat="1" ht="12.75" customHeight="1">
      <c r="A98" s="24" t="s">
        <v>21</v>
      </c>
      <c r="B98" s="406" t="s">
        <v>34</v>
      </c>
      <c r="C98" s="405"/>
      <c r="D98" s="405"/>
      <c r="E98" s="62"/>
      <c r="F98" s="20"/>
      <c r="G98" s="405">
        <f t="shared" si="43"/>
        <v>0</v>
      </c>
      <c r="H98" s="405">
        <f t="shared" si="44"/>
        <v>0</v>
      </c>
      <c r="I98" s="20"/>
      <c r="J98" s="20"/>
      <c r="K98" s="20"/>
      <c r="L98" s="20"/>
      <c r="M98" s="20">
        <f t="shared" si="45"/>
        <v>0</v>
      </c>
      <c r="N98" s="20">
        <f t="shared" si="46"/>
        <v>0</v>
      </c>
      <c r="O98" s="26"/>
      <c r="P98" s="26"/>
      <c r="Q98" s="26"/>
      <c r="R98" s="26"/>
      <c r="S98" s="63"/>
      <c r="AA98" s="58">
        <f>H86</f>
        <v>16</v>
      </c>
      <c r="AB98" s="58" t="str">
        <f>E86</f>
        <v>CTJ-RK7-183-S</v>
      </c>
      <c r="AC98" s="64" t="s">
        <v>140</v>
      </c>
      <c r="AD98" s="58" t="str">
        <f t="shared" si="47"/>
        <v>COSCO T/S</v>
      </c>
      <c r="AE98" s="58">
        <f t="shared" si="48"/>
        <v>0</v>
      </c>
      <c r="AF98" s="65">
        <f t="shared" si="49"/>
        <v>0</v>
      </c>
    </row>
    <row r="99" spans="1:32" s="16" customFormat="1" ht="12.75" customHeight="1">
      <c r="A99" s="24" t="s">
        <v>22</v>
      </c>
      <c r="B99" s="28"/>
      <c r="C99" s="29">
        <v>150</v>
      </c>
      <c r="D99" s="29">
        <v>1800</v>
      </c>
      <c r="E99" s="68">
        <f>SUM(E90:E98)</f>
        <v>151</v>
      </c>
      <c r="F99" s="30">
        <f>SUM(F90:F98)</f>
        <v>1434</v>
      </c>
      <c r="G99" s="29">
        <f t="shared" si="43"/>
        <v>1</v>
      </c>
      <c r="H99" s="29">
        <f t="shared" si="44"/>
        <v>-366</v>
      </c>
      <c r="I99" s="31">
        <f t="shared" ref="I99:R99" si="50">SUM(I90:I98)</f>
        <v>0</v>
      </c>
      <c r="J99" s="31">
        <f t="shared" si="50"/>
        <v>0</v>
      </c>
      <c r="K99" s="31">
        <f t="shared" si="50"/>
        <v>0</v>
      </c>
      <c r="L99" s="31">
        <f t="shared" si="50"/>
        <v>0</v>
      </c>
      <c r="M99" s="31">
        <f t="shared" si="50"/>
        <v>0</v>
      </c>
      <c r="N99" s="31">
        <f t="shared" si="50"/>
        <v>0</v>
      </c>
      <c r="O99" s="20">
        <f t="shared" si="50"/>
        <v>0</v>
      </c>
      <c r="P99" s="31">
        <f t="shared" si="50"/>
        <v>0</v>
      </c>
      <c r="Q99" s="31">
        <f t="shared" si="50"/>
        <v>0</v>
      </c>
      <c r="R99" s="31">
        <f t="shared" si="50"/>
        <v>0</v>
      </c>
      <c r="S99" s="63"/>
      <c r="AA99" s="58"/>
      <c r="AB99" s="58"/>
      <c r="AC99" s="64"/>
      <c r="AD99" s="58"/>
      <c r="AE99" s="58"/>
      <c r="AF99" s="58"/>
    </row>
    <row r="100" spans="1:32" s="16" customFormat="1" ht="12.75" customHeight="1">
      <c r="A100" s="69">
        <f>D99/C99</f>
        <v>12</v>
      </c>
      <c r="C100" s="70"/>
      <c r="E100" s="258">
        <f>E99/C99</f>
        <v>1.0066666666666666</v>
      </c>
      <c r="F100" s="258">
        <f>F99/D99</f>
        <v>0.79666666666666663</v>
      </c>
      <c r="I100" s="71" t="s">
        <v>89</v>
      </c>
      <c r="J100" s="72">
        <f>E99/C99</f>
        <v>1.0066666666666666</v>
      </c>
      <c r="K100" s="71"/>
      <c r="L100" s="71">
        <f>C99*0.9</f>
        <v>135</v>
      </c>
      <c r="M100" s="71"/>
      <c r="N100" s="71"/>
      <c r="O100" s="88" t="s">
        <v>173</v>
      </c>
      <c r="P100" s="71"/>
      <c r="Q100" s="73"/>
      <c r="R100" s="16">
        <v>5320</v>
      </c>
      <c r="AA100" s="58"/>
      <c r="AB100" s="58"/>
      <c r="AC100" s="64"/>
      <c r="AD100" s="58"/>
      <c r="AE100" s="58"/>
      <c r="AF100" s="58"/>
    </row>
    <row r="103" spans="1:32" s="12" customFormat="1" ht="12.75" customHeight="1">
      <c r="A103" s="237" t="s">
        <v>341</v>
      </c>
      <c r="B103" s="238" t="s">
        <v>687</v>
      </c>
      <c r="C103" s="239"/>
      <c r="D103" s="240"/>
      <c r="E103" s="238" t="s">
        <v>710</v>
      </c>
      <c r="F103" s="240"/>
      <c r="G103" s="237" t="s">
        <v>0</v>
      </c>
      <c r="H103" s="241">
        <v>17</v>
      </c>
      <c r="I103" s="240"/>
      <c r="J103" s="240" t="s">
        <v>74</v>
      </c>
      <c r="K103" s="240"/>
      <c r="L103" s="240"/>
      <c r="M103" s="242"/>
      <c r="N103" s="242"/>
      <c r="O103" s="242"/>
      <c r="P103" s="242"/>
      <c r="Q103" s="242"/>
      <c r="R103" s="242"/>
      <c r="S103" s="242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32" s="16" customFormat="1" ht="12.75" customHeight="1">
      <c r="A104" s="659" t="s">
        <v>6</v>
      </c>
      <c r="B104" s="655" t="s">
        <v>7</v>
      </c>
      <c r="C104" s="651" t="s">
        <v>1</v>
      </c>
      <c r="D104" s="652"/>
      <c r="E104" s="651" t="s">
        <v>2</v>
      </c>
      <c r="F104" s="652"/>
      <c r="G104" s="646" t="s">
        <v>3</v>
      </c>
      <c r="H104" s="646"/>
      <c r="I104" s="648" t="s">
        <v>4</v>
      </c>
      <c r="J104" s="649"/>
      <c r="K104" s="649"/>
      <c r="L104" s="649"/>
      <c r="M104" s="649"/>
      <c r="N104" s="650"/>
      <c r="O104" s="651"/>
      <c r="P104" s="652"/>
      <c r="Q104" s="646"/>
      <c r="R104" s="646"/>
      <c r="S104" s="655" t="s">
        <v>5</v>
      </c>
      <c r="T104" s="658"/>
      <c r="U104" s="491"/>
      <c r="V104" s="491"/>
      <c r="W104" s="491"/>
      <c r="X104" s="491"/>
      <c r="Y104" s="491"/>
      <c r="Z104" s="491"/>
      <c r="AA104" s="58"/>
      <c r="AB104" s="58"/>
      <c r="AC104" s="58"/>
      <c r="AD104" s="58"/>
      <c r="AE104" s="58"/>
      <c r="AF104" s="58"/>
    </row>
    <row r="105" spans="1:32" s="16" customFormat="1" ht="12.75" customHeight="1">
      <c r="A105" s="660"/>
      <c r="B105" s="656"/>
      <c r="C105" s="653"/>
      <c r="D105" s="654"/>
      <c r="E105" s="653"/>
      <c r="F105" s="654"/>
      <c r="G105" s="646"/>
      <c r="H105" s="646"/>
      <c r="I105" s="489" t="s">
        <v>8</v>
      </c>
      <c r="J105" s="490" t="s">
        <v>9</v>
      </c>
      <c r="K105" s="489" t="s">
        <v>10</v>
      </c>
      <c r="L105" s="490" t="s">
        <v>11</v>
      </c>
      <c r="M105" s="648" t="s">
        <v>12</v>
      </c>
      <c r="N105" s="650"/>
      <c r="O105" s="653"/>
      <c r="P105" s="654"/>
      <c r="Q105" s="646"/>
      <c r="R105" s="646"/>
      <c r="S105" s="656"/>
      <c r="T105" s="658"/>
      <c r="U105" s="491"/>
      <c r="V105" s="491"/>
      <c r="W105" s="491"/>
      <c r="X105" s="491"/>
      <c r="Y105" s="491"/>
      <c r="Z105" s="491"/>
      <c r="AA105" s="58"/>
      <c r="AB105" s="58"/>
      <c r="AC105" s="58"/>
      <c r="AD105" s="58"/>
      <c r="AE105" s="58"/>
      <c r="AF105" s="58"/>
    </row>
    <row r="106" spans="1:32" s="16" customFormat="1" ht="12.75" customHeight="1">
      <c r="A106" s="661"/>
      <c r="B106" s="657"/>
      <c r="C106" s="487" t="s">
        <v>13</v>
      </c>
      <c r="D106" s="487" t="s">
        <v>14</v>
      </c>
      <c r="E106" s="490" t="s">
        <v>13</v>
      </c>
      <c r="F106" s="487" t="s">
        <v>14</v>
      </c>
      <c r="G106" s="487" t="s">
        <v>13</v>
      </c>
      <c r="H106" s="487" t="s">
        <v>14</v>
      </c>
      <c r="I106" s="490" t="s">
        <v>13</v>
      </c>
      <c r="J106" s="487" t="s">
        <v>14</v>
      </c>
      <c r="K106" s="490" t="s">
        <v>13</v>
      </c>
      <c r="L106" s="487" t="s">
        <v>14</v>
      </c>
      <c r="M106" s="487"/>
      <c r="N106" s="487"/>
      <c r="O106" s="490" t="s">
        <v>13</v>
      </c>
      <c r="P106" s="487" t="s">
        <v>14</v>
      </c>
      <c r="Q106" s="487" t="s">
        <v>13</v>
      </c>
      <c r="R106" s="487" t="s">
        <v>14</v>
      </c>
      <c r="S106" s="657"/>
      <c r="T106" s="491"/>
      <c r="U106" s="491"/>
      <c r="V106" s="491"/>
      <c r="W106" s="491"/>
      <c r="X106" s="491"/>
      <c r="Y106" s="491"/>
      <c r="Z106" s="491"/>
      <c r="AA106" s="58" t="s">
        <v>15</v>
      </c>
      <c r="AB106" s="58" t="s">
        <v>16</v>
      </c>
      <c r="AC106" s="58" t="s">
        <v>17</v>
      </c>
      <c r="AD106" s="58" t="s">
        <v>18</v>
      </c>
      <c r="AE106" s="58" t="s">
        <v>19</v>
      </c>
      <c r="AF106" s="58" t="s">
        <v>20</v>
      </c>
    </row>
    <row r="107" spans="1:32" s="16" customFormat="1" ht="12.75" customHeight="1">
      <c r="A107" s="24" t="s">
        <v>241</v>
      </c>
      <c r="B107" s="488">
        <f t="shared" ref="B107:B112" si="51">B90+7</f>
        <v>43208</v>
      </c>
      <c r="C107" s="487"/>
      <c r="D107" s="487"/>
      <c r="E107" s="62"/>
      <c r="F107" s="20"/>
      <c r="G107" s="487">
        <f t="shared" ref="G107:G116" si="52">E107-C107</f>
        <v>0</v>
      </c>
      <c r="H107" s="487">
        <f t="shared" ref="H107:H116" si="53">F107-D107</f>
        <v>0</v>
      </c>
      <c r="I107" s="25"/>
      <c r="J107" s="25"/>
      <c r="K107" s="26"/>
      <c r="L107" s="26"/>
      <c r="M107" s="20">
        <f t="shared" ref="M107:M115" si="54">I107+K107</f>
        <v>0</v>
      </c>
      <c r="N107" s="20">
        <f t="shared" ref="N107:N115" si="55">J107+L107</f>
        <v>0</v>
      </c>
      <c r="O107" s="25"/>
      <c r="P107" s="25"/>
      <c r="Q107" s="26"/>
      <c r="R107" s="26"/>
      <c r="S107" s="63"/>
      <c r="AA107" s="58">
        <f>H103</f>
        <v>17</v>
      </c>
      <c r="AB107" s="58" t="str">
        <f>E103</f>
        <v>CTJ-RHO-106-S</v>
      </c>
      <c r="AC107" s="64" t="s">
        <v>140</v>
      </c>
      <c r="AD107" s="58" t="str">
        <f t="shared" ref="AD107:AD115" si="56">A107</f>
        <v>OSA</v>
      </c>
      <c r="AE107" s="58">
        <f t="shared" ref="AE107:AE115" si="57">C107</f>
        <v>0</v>
      </c>
      <c r="AF107" s="65">
        <f t="shared" ref="AF107:AF115" si="58">E107</f>
        <v>0</v>
      </c>
    </row>
    <row r="108" spans="1:32" s="16" customFormat="1" ht="12.75" customHeight="1">
      <c r="A108" s="24" t="s">
        <v>242</v>
      </c>
      <c r="B108" s="488">
        <f t="shared" si="51"/>
        <v>43208</v>
      </c>
      <c r="C108" s="487"/>
      <c r="D108" s="487"/>
      <c r="E108" s="62"/>
      <c r="F108" s="20"/>
      <c r="G108" s="487">
        <f t="shared" si="52"/>
        <v>0</v>
      </c>
      <c r="H108" s="487">
        <f t="shared" si="53"/>
        <v>0</v>
      </c>
      <c r="I108" s="26"/>
      <c r="J108" s="26"/>
      <c r="K108" s="26"/>
      <c r="L108" s="26"/>
      <c r="M108" s="20">
        <f t="shared" si="54"/>
        <v>0</v>
      </c>
      <c r="N108" s="20">
        <f t="shared" si="55"/>
        <v>0</v>
      </c>
      <c r="O108" s="26"/>
      <c r="P108" s="26"/>
      <c r="Q108" s="26"/>
      <c r="R108" s="26"/>
      <c r="S108" s="63"/>
      <c r="AA108" s="58">
        <f>H103</f>
        <v>17</v>
      </c>
      <c r="AB108" s="58" t="str">
        <f>E103</f>
        <v>CTJ-RHO-106-S</v>
      </c>
      <c r="AC108" s="64" t="s">
        <v>140</v>
      </c>
      <c r="AD108" s="58" t="str">
        <f t="shared" si="56"/>
        <v>UKB</v>
      </c>
      <c r="AE108" s="58">
        <f t="shared" si="57"/>
        <v>0</v>
      </c>
      <c r="AF108" s="65">
        <f t="shared" si="58"/>
        <v>0</v>
      </c>
    </row>
    <row r="109" spans="1:32" s="16" customFormat="1" ht="12.75" customHeight="1">
      <c r="A109" s="24" t="s">
        <v>244</v>
      </c>
      <c r="B109" s="488">
        <f t="shared" si="51"/>
        <v>43210</v>
      </c>
      <c r="C109" s="487"/>
      <c r="D109" s="487"/>
      <c r="E109" s="62"/>
      <c r="F109" s="20"/>
      <c r="G109" s="487">
        <f t="shared" si="52"/>
        <v>0</v>
      </c>
      <c r="H109" s="487">
        <f t="shared" si="53"/>
        <v>0</v>
      </c>
      <c r="I109" s="25"/>
      <c r="J109" s="25"/>
      <c r="K109" s="20"/>
      <c r="L109" s="20"/>
      <c r="M109" s="20">
        <f t="shared" si="54"/>
        <v>0</v>
      </c>
      <c r="N109" s="20">
        <f t="shared" si="55"/>
        <v>0</v>
      </c>
      <c r="O109" s="25"/>
      <c r="P109" s="25"/>
      <c r="Q109" s="20"/>
      <c r="R109" s="26"/>
      <c r="S109" s="63"/>
      <c r="AA109" s="58">
        <f>H103</f>
        <v>17</v>
      </c>
      <c r="AB109" s="58" t="str">
        <f>E103</f>
        <v>CTJ-RHO-106-S</v>
      </c>
      <c r="AC109" s="64" t="s">
        <v>140</v>
      </c>
      <c r="AD109" s="58" t="str">
        <f t="shared" si="56"/>
        <v>TYO</v>
      </c>
      <c r="AE109" s="58">
        <f t="shared" si="57"/>
        <v>0</v>
      </c>
      <c r="AF109" s="65">
        <f t="shared" si="58"/>
        <v>0</v>
      </c>
    </row>
    <row r="110" spans="1:32" s="16" customFormat="1" ht="12.75" customHeight="1">
      <c r="A110" s="24" t="s">
        <v>259</v>
      </c>
      <c r="B110" s="488">
        <f t="shared" si="51"/>
        <v>43210</v>
      </c>
      <c r="C110" s="487"/>
      <c r="D110" s="487"/>
      <c r="E110" s="62"/>
      <c r="F110" s="20"/>
      <c r="G110" s="487">
        <f t="shared" si="52"/>
        <v>0</v>
      </c>
      <c r="H110" s="487">
        <f t="shared" si="53"/>
        <v>0</v>
      </c>
      <c r="I110" s="20"/>
      <c r="J110" s="20"/>
      <c r="K110" s="20"/>
      <c r="L110" s="20"/>
      <c r="M110" s="20">
        <f t="shared" si="54"/>
        <v>0</v>
      </c>
      <c r="N110" s="20">
        <f t="shared" si="55"/>
        <v>0</v>
      </c>
      <c r="O110" s="26"/>
      <c r="P110" s="26"/>
      <c r="Q110" s="20"/>
      <c r="R110" s="20"/>
      <c r="S110" s="63"/>
      <c r="AA110" s="58">
        <f>H103</f>
        <v>17</v>
      </c>
      <c r="AB110" s="58" t="str">
        <f>E103</f>
        <v>CTJ-RHO-106-S</v>
      </c>
      <c r="AC110" s="64" t="s">
        <v>140</v>
      </c>
      <c r="AD110" s="58" t="str">
        <f t="shared" si="56"/>
        <v>YOK</v>
      </c>
      <c r="AE110" s="58">
        <f t="shared" si="57"/>
        <v>0</v>
      </c>
      <c r="AF110" s="65">
        <f t="shared" si="58"/>
        <v>0</v>
      </c>
    </row>
    <row r="111" spans="1:32" s="16" customFormat="1" ht="12.75" customHeight="1">
      <c r="A111" s="24" t="s">
        <v>260</v>
      </c>
      <c r="B111" s="488">
        <f t="shared" si="51"/>
        <v>43211</v>
      </c>
      <c r="C111" s="487">
        <v>150</v>
      </c>
      <c r="D111" s="487">
        <v>1800</v>
      </c>
      <c r="E111" s="62">
        <v>147</v>
      </c>
      <c r="F111" s="20">
        <v>1392</v>
      </c>
      <c r="G111" s="487">
        <f t="shared" si="52"/>
        <v>-3</v>
      </c>
      <c r="H111" s="487">
        <f t="shared" si="53"/>
        <v>-408</v>
      </c>
      <c r="I111" s="20"/>
      <c r="J111" s="20"/>
      <c r="K111" s="20"/>
      <c r="L111" s="20"/>
      <c r="M111" s="20">
        <f t="shared" si="54"/>
        <v>0</v>
      </c>
      <c r="N111" s="20">
        <f t="shared" si="55"/>
        <v>0</v>
      </c>
      <c r="O111" s="20"/>
      <c r="P111" s="20"/>
      <c r="Q111" s="20"/>
      <c r="R111" s="20"/>
      <c r="S111" s="63"/>
      <c r="AA111" s="58">
        <f>H103</f>
        <v>17</v>
      </c>
      <c r="AB111" s="58" t="str">
        <f>E103</f>
        <v>CTJ-RHO-106-S</v>
      </c>
      <c r="AC111" s="64" t="s">
        <v>140</v>
      </c>
      <c r="AD111" s="58" t="str">
        <f t="shared" si="56"/>
        <v>NGO</v>
      </c>
      <c r="AE111" s="58">
        <f t="shared" si="57"/>
        <v>150</v>
      </c>
      <c r="AF111" s="65">
        <f t="shared" si="58"/>
        <v>147</v>
      </c>
    </row>
    <row r="112" spans="1:32" s="16" customFormat="1" ht="12.75" customHeight="1">
      <c r="A112" s="24" t="s">
        <v>365</v>
      </c>
      <c r="B112" s="488">
        <f t="shared" si="51"/>
        <v>43215</v>
      </c>
      <c r="C112" s="487"/>
      <c r="D112" s="487"/>
      <c r="E112" s="62">
        <v>34</v>
      </c>
      <c r="F112" s="20">
        <v>509</v>
      </c>
      <c r="G112" s="487">
        <f t="shared" si="52"/>
        <v>34</v>
      </c>
      <c r="H112" s="487">
        <f t="shared" si="53"/>
        <v>509</v>
      </c>
      <c r="I112" s="20"/>
      <c r="J112" s="20"/>
      <c r="K112" s="20"/>
      <c r="L112" s="20"/>
      <c r="M112" s="20">
        <f t="shared" si="54"/>
        <v>0</v>
      </c>
      <c r="N112" s="20">
        <f t="shared" si="55"/>
        <v>0</v>
      </c>
      <c r="O112" s="20"/>
      <c r="P112" s="20"/>
      <c r="Q112" s="20"/>
      <c r="R112" s="20"/>
      <c r="S112" s="63"/>
      <c r="AA112" s="58">
        <f>H103</f>
        <v>17</v>
      </c>
      <c r="AB112" s="58" t="str">
        <f>E103</f>
        <v>CTJ-RHO-106-S</v>
      </c>
      <c r="AC112" s="64" t="s">
        <v>140</v>
      </c>
      <c r="AD112" s="58" t="str">
        <f t="shared" si="56"/>
        <v>HUA</v>
      </c>
      <c r="AE112" s="58">
        <f t="shared" si="57"/>
        <v>0</v>
      </c>
      <c r="AF112" s="65">
        <f t="shared" si="58"/>
        <v>34</v>
      </c>
    </row>
    <row r="113" spans="1:32" s="16" customFormat="1" ht="12.75" customHeight="1">
      <c r="A113" s="24"/>
      <c r="B113" s="488"/>
      <c r="C113" s="487"/>
      <c r="D113" s="487"/>
      <c r="E113" s="62"/>
      <c r="F113" s="20"/>
      <c r="G113" s="487">
        <f t="shared" si="52"/>
        <v>0</v>
      </c>
      <c r="H113" s="487">
        <f t="shared" si="53"/>
        <v>0</v>
      </c>
      <c r="I113" s="20"/>
      <c r="J113" s="20"/>
      <c r="K113" s="20"/>
      <c r="L113" s="20"/>
      <c r="M113" s="20">
        <f t="shared" si="54"/>
        <v>0</v>
      </c>
      <c r="N113" s="20">
        <f t="shared" si="55"/>
        <v>0</v>
      </c>
      <c r="O113" s="20"/>
      <c r="P113" s="20"/>
      <c r="Q113" s="20"/>
      <c r="R113" s="26"/>
      <c r="S113" s="63"/>
      <c r="AA113" s="58">
        <f>H103</f>
        <v>17</v>
      </c>
      <c r="AB113" s="58" t="str">
        <f>E103</f>
        <v>CTJ-RHO-106-S</v>
      </c>
      <c r="AC113" s="64" t="s">
        <v>140</v>
      </c>
      <c r="AD113" s="58">
        <f t="shared" si="56"/>
        <v>0</v>
      </c>
      <c r="AE113" s="58">
        <f t="shared" si="57"/>
        <v>0</v>
      </c>
      <c r="AF113" s="65">
        <f t="shared" si="58"/>
        <v>0</v>
      </c>
    </row>
    <row r="114" spans="1:32" s="16" customFormat="1" ht="12.75" customHeight="1">
      <c r="A114" s="24"/>
      <c r="B114" s="488"/>
      <c r="C114" s="487"/>
      <c r="D114" s="487"/>
      <c r="E114" s="62"/>
      <c r="F114" s="20"/>
      <c r="G114" s="487">
        <f t="shared" si="52"/>
        <v>0</v>
      </c>
      <c r="H114" s="487">
        <f t="shared" si="53"/>
        <v>0</v>
      </c>
      <c r="I114" s="20"/>
      <c r="J114" s="20"/>
      <c r="K114" s="20"/>
      <c r="L114" s="20"/>
      <c r="M114" s="20">
        <f t="shared" si="54"/>
        <v>0</v>
      </c>
      <c r="N114" s="20">
        <f t="shared" si="55"/>
        <v>0</v>
      </c>
      <c r="O114" s="67"/>
      <c r="P114" s="67"/>
      <c r="Q114" s="20"/>
      <c r="R114" s="20"/>
      <c r="S114" s="63"/>
      <c r="AA114" s="58">
        <f>H103</f>
        <v>17</v>
      </c>
      <c r="AB114" s="58" t="str">
        <f>E103</f>
        <v>CTJ-RHO-106-S</v>
      </c>
      <c r="AC114" s="64" t="s">
        <v>140</v>
      </c>
      <c r="AD114" s="58">
        <f t="shared" si="56"/>
        <v>0</v>
      </c>
      <c r="AE114" s="58">
        <f t="shared" si="57"/>
        <v>0</v>
      </c>
      <c r="AF114" s="65">
        <f t="shared" si="58"/>
        <v>0</v>
      </c>
    </row>
    <row r="115" spans="1:32" s="16" customFormat="1" ht="12.75" customHeight="1">
      <c r="A115" s="24" t="s">
        <v>21</v>
      </c>
      <c r="B115" s="488" t="s">
        <v>34</v>
      </c>
      <c r="C115" s="487"/>
      <c r="D115" s="487"/>
      <c r="E115" s="62"/>
      <c r="F115" s="20"/>
      <c r="G115" s="487">
        <f t="shared" si="52"/>
        <v>0</v>
      </c>
      <c r="H115" s="487">
        <f t="shared" si="53"/>
        <v>0</v>
      </c>
      <c r="I115" s="20"/>
      <c r="J115" s="20"/>
      <c r="K115" s="20"/>
      <c r="L115" s="20"/>
      <c r="M115" s="20">
        <f t="shared" si="54"/>
        <v>0</v>
      </c>
      <c r="N115" s="20">
        <f t="shared" si="55"/>
        <v>0</v>
      </c>
      <c r="O115" s="26"/>
      <c r="P115" s="26"/>
      <c r="Q115" s="26"/>
      <c r="R115" s="26"/>
      <c r="S115" s="63"/>
      <c r="AA115" s="58">
        <f>H103</f>
        <v>17</v>
      </c>
      <c r="AB115" s="58" t="str">
        <f>E103</f>
        <v>CTJ-RHO-106-S</v>
      </c>
      <c r="AC115" s="64" t="s">
        <v>140</v>
      </c>
      <c r="AD115" s="58" t="str">
        <f t="shared" si="56"/>
        <v>COSCO T/S</v>
      </c>
      <c r="AE115" s="58">
        <f t="shared" si="57"/>
        <v>0</v>
      </c>
      <c r="AF115" s="65">
        <f t="shared" si="58"/>
        <v>0</v>
      </c>
    </row>
    <row r="116" spans="1:32" s="16" customFormat="1" ht="12.75" customHeight="1">
      <c r="A116" s="24" t="s">
        <v>22</v>
      </c>
      <c r="B116" s="28"/>
      <c r="C116" s="29">
        <v>150</v>
      </c>
      <c r="D116" s="29">
        <v>1800</v>
      </c>
      <c r="E116" s="68">
        <f>SUM(E107:E115)</f>
        <v>181</v>
      </c>
      <c r="F116" s="30">
        <f>SUM(F107:F115)</f>
        <v>1901</v>
      </c>
      <c r="G116" s="29">
        <f t="shared" si="52"/>
        <v>31</v>
      </c>
      <c r="H116" s="29">
        <f t="shared" si="53"/>
        <v>101</v>
      </c>
      <c r="I116" s="31">
        <f t="shared" ref="I116:R116" si="59">SUM(I107:I115)</f>
        <v>0</v>
      </c>
      <c r="J116" s="31">
        <f t="shared" si="59"/>
        <v>0</v>
      </c>
      <c r="K116" s="31">
        <f t="shared" si="59"/>
        <v>0</v>
      </c>
      <c r="L116" s="31">
        <f t="shared" si="59"/>
        <v>0</v>
      </c>
      <c r="M116" s="31">
        <f t="shared" si="59"/>
        <v>0</v>
      </c>
      <c r="N116" s="31">
        <f t="shared" si="59"/>
        <v>0</v>
      </c>
      <c r="O116" s="20">
        <f t="shared" si="59"/>
        <v>0</v>
      </c>
      <c r="P116" s="31">
        <f t="shared" si="59"/>
        <v>0</v>
      </c>
      <c r="Q116" s="31">
        <f t="shared" si="59"/>
        <v>0</v>
      </c>
      <c r="R116" s="31">
        <f t="shared" si="59"/>
        <v>0</v>
      </c>
      <c r="S116" s="63"/>
      <c r="AA116" s="58"/>
      <c r="AB116" s="58"/>
      <c r="AC116" s="64"/>
      <c r="AD116" s="58"/>
      <c r="AE116" s="58"/>
      <c r="AF116" s="58"/>
    </row>
    <row r="117" spans="1:32" s="16" customFormat="1" ht="12.75" customHeight="1">
      <c r="A117" s="69">
        <f>D116/C116</f>
        <v>12</v>
      </c>
      <c r="C117" s="70"/>
      <c r="E117" s="258">
        <f>E116/C116</f>
        <v>1.2066666666666668</v>
      </c>
      <c r="F117" s="258">
        <f>F116/D116</f>
        <v>1.056111111111111</v>
      </c>
      <c r="I117" s="71" t="s">
        <v>89</v>
      </c>
      <c r="J117" s="72">
        <f>E116/C116</f>
        <v>1.2066666666666668</v>
      </c>
      <c r="K117" s="71"/>
      <c r="L117" s="71">
        <f>C116*0.9</f>
        <v>135</v>
      </c>
      <c r="M117" s="71"/>
      <c r="N117" s="71"/>
      <c r="O117" s="88" t="s">
        <v>173</v>
      </c>
      <c r="P117" s="71"/>
      <c r="Q117" s="73"/>
      <c r="R117" s="16">
        <v>5320</v>
      </c>
      <c r="AA117" s="58"/>
      <c r="AB117" s="58"/>
      <c r="AC117" s="64"/>
      <c r="AD117" s="58"/>
      <c r="AE117" s="58"/>
      <c r="AF117" s="58"/>
    </row>
    <row r="120" spans="1:32" s="12" customFormat="1" ht="12.75" customHeight="1">
      <c r="A120" s="237" t="s">
        <v>341</v>
      </c>
      <c r="B120" s="238" t="s">
        <v>781</v>
      </c>
      <c r="C120" s="239"/>
      <c r="D120" s="240"/>
      <c r="E120" s="238" t="s">
        <v>782</v>
      </c>
      <c r="F120" s="240"/>
      <c r="G120" s="237" t="s">
        <v>0</v>
      </c>
      <c r="H120" s="241">
        <v>18</v>
      </c>
      <c r="I120" s="240"/>
      <c r="J120" s="240" t="s">
        <v>74</v>
      </c>
      <c r="K120" s="240"/>
      <c r="L120" s="240"/>
      <c r="M120" s="242"/>
      <c r="N120" s="242"/>
      <c r="O120" s="242"/>
      <c r="P120" s="242"/>
      <c r="Q120" s="242"/>
      <c r="R120" s="242"/>
      <c r="S120" s="242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32" s="16" customFormat="1" ht="12.75" customHeight="1">
      <c r="A121" s="659" t="s">
        <v>6</v>
      </c>
      <c r="B121" s="655" t="s">
        <v>7</v>
      </c>
      <c r="C121" s="651" t="s">
        <v>1</v>
      </c>
      <c r="D121" s="652"/>
      <c r="E121" s="651" t="s">
        <v>2</v>
      </c>
      <c r="F121" s="652"/>
      <c r="G121" s="646" t="s">
        <v>3</v>
      </c>
      <c r="H121" s="646"/>
      <c r="I121" s="648" t="s">
        <v>4</v>
      </c>
      <c r="J121" s="649"/>
      <c r="K121" s="649"/>
      <c r="L121" s="649"/>
      <c r="M121" s="649"/>
      <c r="N121" s="650"/>
      <c r="O121" s="651"/>
      <c r="P121" s="652"/>
      <c r="Q121" s="646"/>
      <c r="R121" s="646"/>
      <c r="S121" s="655" t="s">
        <v>5</v>
      </c>
      <c r="T121" s="658"/>
      <c r="U121" s="563"/>
      <c r="V121" s="563"/>
      <c r="W121" s="563"/>
      <c r="X121" s="563"/>
      <c r="Y121" s="563"/>
      <c r="Z121" s="563"/>
      <c r="AA121" s="58"/>
      <c r="AB121" s="58"/>
      <c r="AC121" s="58"/>
      <c r="AD121" s="58"/>
      <c r="AE121" s="58"/>
      <c r="AF121" s="58"/>
    </row>
    <row r="122" spans="1:32" s="16" customFormat="1" ht="12.75" customHeight="1">
      <c r="A122" s="660"/>
      <c r="B122" s="656"/>
      <c r="C122" s="653"/>
      <c r="D122" s="654"/>
      <c r="E122" s="653"/>
      <c r="F122" s="654"/>
      <c r="G122" s="646"/>
      <c r="H122" s="646"/>
      <c r="I122" s="553" t="s">
        <v>8</v>
      </c>
      <c r="J122" s="555" t="s">
        <v>9</v>
      </c>
      <c r="K122" s="553" t="s">
        <v>10</v>
      </c>
      <c r="L122" s="555" t="s">
        <v>11</v>
      </c>
      <c r="M122" s="648" t="s">
        <v>12</v>
      </c>
      <c r="N122" s="650"/>
      <c r="O122" s="653"/>
      <c r="P122" s="654"/>
      <c r="Q122" s="646"/>
      <c r="R122" s="646"/>
      <c r="S122" s="656"/>
      <c r="T122" s="658"/>
      <c r="U122" s="563"/>
      <c r="V122" s="563"/>
      <c r="W122" s="563"/>
      <c r="X122" s="563"/>
      <c r="Y122" s="563"/>
      <c r="Z122" s="563"/>
      <c r="AA122" s="58"/>
      <c r="AB122" s="58"/>
      <c r="AC122" s="58"/>
      <c r="AD122" s="58"/>
      <c r="AE122" s="58"/>
      <c r="AF122" s="58"/>
    </row>
    <row r="123" spans="1:32" s="16" customFormat="1" ht="12.75" customHeight="1">
      <c r="A123" s="661"/>
      <c r="B123" s="657"/>
      <c r="C123" s="551" t="s">
        <v>13</v>
      </c>
      <c r="D123" s="551" t="s">
        <v>14</v>
      </c>
      <c r="E123" s="555" t="s">
        <v>13</v>
      </c>
      <c r="F123" s="551" t="s">
        <v>14</v>
      </c>
      <c r="G123" s="551" t="s">
        <v>13</v>
      </c>
      <c r="H123" s="551" t="s">
        <v>14</v>
      </c>
      <c r="I123" s="555" t="s">
        <v>13</v>
      </c>
      <c r="J123" s="551" t="s">
        <v>14</v>
      </c>
      <c r="K123" s="555" t="s">
        <v>13</v>
      </c>
      <c r="L123" s="551" t="s">
        <v>14</v>
      </c>
      <c r="M123" s="551"/>
      <c r="N123" s="551"/>
      <c r="O123" s="555" t="s">
        <v>13</v>
      </c>
      <c r="P123" s="551" t="s">
        <v>14</v>
      </c>
      <c r="Q123" s="551" t="s">
        <v>13</v>
      </c>
      <c r="R123" s="551" t="s">
        <v>14</v>
      </c>
      <c r="S123" s="657"/>
      <c r="T123" s="563"/>
      <c r="U123" s="563"/>
      <c r="V123" s="563"/>
      <c r="W123" s="563"/>
      <c r="X123" s="563"/>
      <c r="Y123" s="563"/>
      <c r="Z123" s="563"/>
      <c r="AA123" s="58" t="s">
        <v>15</v>
      </c>
      <c r="AB123" s="58" t="s">
        <v>16</v>
      </c>
      <c r="AC123" s="58" t="s">
        <v>17</v>
      </c>
      <c r="AD123" s="58" t="s">
        <v>18</v>
      </c>
      <c r="AE123" s="58" t="s">
        <v>19</v>
      </c>
      <c r="AF123" s="58" t="s">
        <v>20</v>
      </c>
    </row>
    <row r="124" spans="1:32" s="16" customFormat="1" ht="12.75" customHeight="1">
      <c r="A124" s="24" t="s">
        <v>241</v>
      </c>
      <c r="B124" s="552">
        <f t="shared" ref="B124:B129" si="60">B107+7</f>
        <v>43215</v>
      </c>
      <c r="C124" s="551"/>
      <c r="D124" s="551"/>
      <c r="E124" s="62"/>
      <c r="F124" s="20"/>
      <c r="G124" s="551">
        <f t="shared" ref="G124:G133" si="61">E124-C124</f>
        <v>0</v>
      </c>
      <c r="H124" s="551">
        <f t="shared" ref="H124:H133" si="62">F124-D124</f>
        <v>0</v>
      </c>
      <c r="I124" s="25"/>
      <c r="J124" s="25"/>
      <c r="K124" s="26"/>
      <c r="L124" s="26"/>
      <c r="M124" s="20">
        <f t="shared" ref="M124:M132" si="63">I124+K124</f>
        <v>0</v>
      </c>
      <c r="N124" s="20">
        <f t="shared" ref="N124:N132" si="64">J124+L124</f>
        <v>0</v>
      </c>
      <c r="O124" s="25"/>
      <c r="P124" s="25"/>
      <c r="Q124" s="26"/>
      <c r="R124" s="26"/>
      <c r="S124" s="63"/>
      <c r="AA124" s="58">
        <f>H120</f>
        <v>18</v>
      </c>
      <c r="AB124" s="58" t="str">
        <f>E120</f>
        <v>CTJ-RHR-157-S</v>
      </c>
      <c r="AC124" s="64" t="s">
        <v>140</v>
      </c>
      <c r="AD124" s="58" t="str">
        <f t="shared" ref="AD124:AD132" si="65">A124</f>
        <v>OSA</v>
      </c>
      <c r="AE124" s="58">
        <f t="shared" ref="AE124:AE132" si="66">C124</f>
        <v>0</v>
      </c>
      <c r="AF124" s="65">
        <f t="shared" ref="AF124:AF132" si="67">E124</f>
        <v>0</v>
      </c>
    </row>
    <row r="125" spans="1:32" s="16" customFormat="1" ht="12.75" customHeight="1">
      <c r="A125" s="24" t="s">
        <v>242</v>
      </c>
      <c r="B125" s="552">
        <f t="shared" si="60"/>
        <v>43215</v>
      </c>
      <c r="C125" s="551"/>
      <c r="D125" s="551"/>
      <c r="E125" s="62"/>
      <c r="F125" s="20"/>
      <c r="G125" s="551">
        <f t="shared" si="61"/>
        <v>0</v>
      </c>
      <c r="H125" s="551">
        <f t="shared" si="62"/>
        <v>0</v>
      </c>
      <c r="I125" s="26"/>
      <c r="J125" s="26"/>
      <c r="K125" s="26"/>
      <c r="L125" s="26"/>
      <c r="M125" s="20">
        <f t="shared" si="63"/>
        <v>0</v>
      </c>
      <c r="N125" s="20">
        <f t="shared" si="64"/>
        <v>0</v>
      </c>
      <c r="O125" s="26"/>
      <c r="P125" s="26"/>
      <c r="Q125" s="26"/>
      <c r="R125" s="26"/>
      <c r="S125" s="63"/>
      <c r="AA125" s="58">
        <f>H120</f>
        <v>18</v>
      </c>
      <c r="AB125" s="58" t="str">
        <f>E120</f>
        <v>CTJ-RHR-157-S</v>
      </c>
      <c r="AC125" s="64" t="s">
        <v>140</v>
      </c>
      <c r="AD125" s="58" t="str">
        <f t="shared" si="65"/>
        <v>UKB</v>
      </c>
      <c r="AE125" s="58">
        <f t="shared" si="66"/>
        <v>0</v>
      </c>
      <c r="AF125" s="65">
        <f t="shared" si="67"/>
        <v>0</v>
      </c>
    </row>
    <row r="126" spans="1:32" s="16" customFormat="1" ht="12.75" customHeight="1">
      <c r="A126" s="24" t="s">
        <v>244</v>
      </c>
      <c r="B126" s="552">
        <f t="shared" si="60"/>
        <v>43217</v>
      </c>
      <c r="C126" s="551"/>
      <c r="D126" s="551"/>
      <c r="E126" s="62"/>
      <c r="F126" s="20"/>
      <c r="G126" s="551">
        <f t="shared" si="61"/>
        <v>0</v>
      </c>
      <c r="H126" s="551">
        <f t="shared" si="62"/>
        <v>0</v>
      </c>
      <c r="I126" s="25"/>
      <c r="J126" s="25"/>
      <c r="K126" s="20"/>
      <c r="L126" s="20"/>
      <c r="M126" s="20">
        <f t="shared" si="63"/>
        <v>0</v>
      </c>
      <c r="N126" s="20">
        <f t="shared" si="64"/>
        <v>0</v>
      </c>
      <c r="O126" s="25"/>
      <c r="P126" s="25"/>
      <c r="Q126" s="20"/>
      <c r="R126" s="26"/>
      <c r="S126" s="63"/>
      <c r="AA126" s="58">
        <f>H120</f>
        <v>18</v>
      </c>
      <c r="AB126" s="58" t="str">
        <f>E120</f>
        <v>CTJ-RHR-157-S</v>
      </c>
      <c r="AC126" s="64" t="s">
        <v>140</v>
      </c>
      <c r="AD126" s="58" t="str">
        <f t="shared" si="65"/>
        <v>TYO</v>
      </c>
      <c r="AE126" s="58">
        <f t="shared" si="66"/>
        <v>0</v>
      </c>
      <c r="AF126" s="65">
        <f t="shared" si="67"/>
        <v>0</v>
      </c>
    </row>
    <row r="127" spans="1:32" s="16" customFormat="1" ht="12.75" customHeight="1">
      <c r="A127" s="24" t="s">
        <v>259</v>
      </c>
      <c r="B127" s="552">
        <f t="shared" si="60"/>
        <v>43217</v>
      </c>
      <c r="C127" s="551"/>
      <c r="D127" s="551"/>
      <c r="E127" s="62"/>
      <c r="F127" s="20"/>
      <c r="G127" s="551">
        <f t="shared" si="61"/>
        <v>0</v>
      </c>
      <c r="H127" s="551">
        <f t="shared" si="62"/>
        <v>0</v>
      </c>
      <c r="I127" s="20"/>
      <c r="J127" s="20"/>
      <c r="K127" s="20"/>
      <c r="L127" s="20"/>
      <c r="M127" s="20">
        <f t="shared" si="63"/>
        <v>0</v>
      </c>
      <c r="N127" s="20">
        <f t="shared" si="64"/>
        <v>0</v>
      </c>
      <c r="O127" s="26"/>
      <c r="P127" s="26"/>
      <c r="Q127" s="20"/>
      <c r="R127" s="20"/>
      <c r="S127" s="63"/>
      <c r="AA127" s="58">
        <f>H120</f>
        <v>18</v>
      </c>
      <c r="AB127" s="58" t="str">
        <f>E120</f>
        <v>CTJ-RHR-157-S</v>
      </c>
      <c r="AC127" s="64" t="s">
        <v>140</v>
      </c>
      <c r="AD127" s="58" t="str">
        <f t="shared" si="65"/>
        <v>YOK</v>
      </c>
      <c r="AE127" s="58">
        <f t="shared" si="66"/>
        <v>0</v>
      </c>
      <c r="AF127" s="65">
        <f t="shared" si="67"/>
        <v>0</v>
      </c>
    </row>
    <row r="128" spans="1:32" s="16" customFormat="1" ht="12.75" customHeight="1">
      <c r="A128" s="24" t="s">
        <v>260</v>
      </c>
      <c r="B128" s="552">
        <f t="shared" si="60"/>
        <v>43218</v>
      </c>
      <c r="C128" s="551">
        <v>150</v>
      </c>
      <c r="D128" s="551">
        <v>1800</v>
      </c>
      <c r="E128" s="62">
        <v>166</v>
      </c>
      <c r="F128" s="20">
        <v>1657</v>
      </c>
      <c r="G128" s="551">
        <f t="shared" si="61"/>
        <v>16</v>
      </c>
      <c r="H128" s="551">
        <f t="shared" si="62"/>
        <v>-143</v>
      </c>
      <c r="I128" s="20"/>
      <c r="J128" s="20"/>
      <c r="K128" s="20"/>
      <c r="L128" s="20"/>
      <c r="M128" s="20">
        <f t="shared" si="63"/>
        <v>0</v>
      </c>
      <c r="N128" s="20">
        <f t="shared" si="64"/>
        <v>0</v>
      </c>
      <c r="O128" s="20"/>
      <c r="P128" s="20"/>
      <c r="Q128" s="20"/>
      <c r="R128" s="20"/>
      <c r="S128" s="63"/>
      <c r="AA128" s="58">
        <f>H120</f>
        <v>18</v>
      </c>
      <c r="AB128" s="58" t="str">
        <f>E120</f>
        <v>CTJ-RHR-157-S</v>
      </c>
      <c r="AC128" s="64" t="s">
        <v>140</v>
      </c>
      <c r="AD128" s="58" t="str">
        <f t="shared" si="65"/>
        <v>NGO</v>
      </c>
      <c r="AE128" s="58">
        <f t="shared" si="66"/>
        <v>150</v>
      </c>
      <c r="AF128" s="65">
        <f t="shared" si="67"/>
        <v>166</v>
      </c>
    </row>
    <row r="129" spans="1:32" s="16" customFormat="1" ht="12.75" customHeight="1">
      <c r="A129" s="24" t="s">
        <v>365</v>
      </c>
      <c r="B129" s="552">
        <f t="shared" si="60"/>
        <v>43222</v>
      </c>
      <c r="C129" s="551"/>
      <c r="D129" s="551"/>
      <c r="E129" s="62">
        <v>2</v>
      </c>
      <c r="F129" s="20">
        <v>26</v>
      </c>
      <c r="G129" s="551">
        <f t="shared" si="61"/>
        <v>2</v>
      </c>
      <c r="H129" s="551">
        <f t="shared" si="62"/>
        <v>26</v>
      </c>
      <c r="I129" s="20"/>
      <c r="J129" s="20"/>
      <c r="K129" s="20"/>
      <c r="L129" s="20"/>
      <c r="M129" s="20">
        <f t="shared" si="63"/>
        <v>0</v>
      </c>
      <c r="N129" s="20">
        <f t="shared" si="64"/>
        <v>0</v>
      </c>
      <c r="O129" s="20"/>
      <c r="P129" s="20"/>
      <c r="Q129" s="20"/>
      <c r="R129" s="20"/>
      <c r="S129" s="63"/>
      <c r="AA129" s="58">
        <f>H120</f>
        <v>18</v>
      </c>
      <c r="AB129" s="58" t="str">
        <f>E120</f>
        <v>CTJ-RHR-157-S</v>
      </c>
      <c r="AC129" s="64" t="s">
        <v>140</v>
      </c>
      <c r="AD129" s="58" t="str">
        <f t="shared" si="65"/>
        <v>HUA</v>
      </c>
      <c r="AE129" s="58">
        <f t="shared" si="66"/>
        <v>0</v>
      </c>
      <c r="AF129" s="65">
        <f t="shared" si="67"/>
        <v>2</v>
      </c>
    </row>
    <row r="130" spans="1:32" s="16" customFormat="1" ht="12.75" customHeight="1">
      <c r="A130" s="24"/>
      <c r="B130" s="552"/>
      <c r="C130" s="551"/>
      <c r="D130" s="551"/>
      <c r="E130" s="62"/>
      <c r="F130" s="20"/>
      <c r="G130" s="551">
        <f t="shared" si="61"/>
        <v>0</v>
      </c>
      <c r="H130" s="551">
        <f t="shared" si="62"/>
        <v>0</v>
      </c>
      <c r="I130" s="20"/>
      <c r="J130" s="20"/>
      <c r="K130" s="20"/>
      <c r="L130" s="20"/>
      <c r="M130" s="20">
        <f t="shared" si="63"/>
        <v>0</v>
      </c>
      <c r="N130" s="20">
        <f t="shared" si="64"/>
        <v>0</v>
      </c>
      <c r="O130" s="20"/>
      <c r="P130" s="20"/>
      <c r="Q130" s="20"/>
      <c r="R130" s="26"/>
      <c r="S130" s="63"/>
      <c r="AA130" s="58">
        <f>H120</f>
        <v>18</v>
      </c>
      <c r="AB130" s="58" t="str">
        <f>E120</f>
        <v>CTJ-RHR-157-S</v>
      </c>
      <c r="AC130" s="64" t="s">
        <v>140</v>
      </c>
      <c r="AD130" s="58">
        <f t="shared" si="65"/>
        <v>0</v>
      </c>
      <c r="AE130" s="58">
        <f t="shared" si="66"/>
        <v>0</v>
      </c>
      <c r="AF130" s="65">
        <f t="shared" si="67"/>
        <v>0</v>
      </c>
    </row>
    <row r="131" spans="1:32" s="16" customFormat="1" ht="12.75" customHeight="1">
      <c r="A131" s="24"/>
      <c r="B131" s="552"/>
      <c r="C131" s="551"/>
      <c r="D131" s="551"/>
      <c r="E131" s="62"/>
      <c r="F131" s="20"/>
      <c r="G131" s="551">
        <f t="shared" si="61"/>
        <v>0</v>
      </c>
      <c r="H131" s="551">
        <f t="shared" si="62"/>
        <v>0</v>
      </c>
      <c r="I131" s="20"/>
      <c r="J131" s="20"/>
      <c r="K131" s="20"/>
      <c r="L131" s="20"/>
      <c r="M131" s="20">
        <f t="shared" si="63"/>
        <v>0</v>
      </c>
      <c r="N131" s="20">
        <f t="shared" si="64"/>
        <v>0</v>
      </c>
      <c r="O131" s="67"/>
      <c r="P131" s="67"/>
      <c r="Q131" s="20"/>
      <c r="R131" s="20"/>
      <c r="S131" s="63"/>
      <c r="AA131" s="58">
        <f>H120</f>
        <v>18</v>
      </c>
      <c r="AB131" s="58" t="str">
        <f>E120</f>
        <v>CTJ-RHR-157-S</v>
      </c>
      <c r="AC131" s="64" t="s">
        <v>140</v>
      </c>
      <c r="AD131" s="58">
        <f t="shared" si="65"/>
        <v>0</v>
      </c>
      <c r="AE131" s="58">
        <f t="shared" si="66"/>
        <v>0</v>
      </c>
      <c r="AF131" s="65">
        <f t="shared" si="67"/>
        <v>0</v>
      </c>
    </row>
    <row r="132" spans="1:32" s="16" customFormat="1" ht="12.75" customHeight="1">
      <c r="A132" s="24" t="s">
        <v>21</v>
      </c>
      <c r="B132" s="552" t="s">
        <v>34</v>
      </c>
      <c r="C132" s="551"/>
      <c r="D132" s="551"/>
      <c r="E132" s="62"/>
      <c r="F132" s="20"/>
      <c r="G132" s="551">
        <f t="shared" si="61"/>
        <v>0</v>
      </c>
      <c r="H132" s="551">
        <f t="shared" si="62"/>
        <v>0</v>
      </c>
      <c r="I132" s="20"/>
      <c r="J132" s="20"/>
      <c r="K132" s="20"/>
      <c r="L132" s="20"/>
      <c r="M132" s="20">
        <f t="shared" si="63"/>
        <v>0</v>
      </c>
      <c r="N132" s="20">
        <f t="shared" si="64"/>
        <v>0</v>
      </c>
      <c r="O132" s="26"/>
      <c r="P132" s="26"/>
      <c r="Q132" s="26"/>
      <c r="R132" s="26"/>
      <c r="S132" s="63"/>
      <c r="AA132" s="58">
        <f>H120</f>
        <v>18</v>
      </c>
      <c r="AB132" s="58" t="str">
        <f>E120</f>
        <v>CTJ-RHR-157-S</v>
      </c>
      <c r="AC132" s="64" t="s">
        <v>140</v>
      </c>
      <c r="AD132" s="58" t="str">
        <f t="shared" si="65"/>
        <v>COSCO T/S</v>
      </c>
      <c r="AE132" s="58">
        <f t="shared" si="66"/>
        <v>0</v>
      </c>
      <c r="AF132" s="65">
        <f t="shared" si="67"/>
        <v>0</v>
      </c>
    </row>
    <row r="133" spans="1:32" s="16" customFormat="1" ht="12.75" customHeight="1">
      <c r="A133" s="24" t="s">
        <v>22</v>
      </c>
      <c r="B133" s="28"/>
      <c r="C133" s="29">
        <v>150</v>
      </c>
      <c r="D133" s="29">
        <v>1800</v>
      </c>
      <c r="E133" s="68">
        <f>SUM(E124:E132)</f>
        <v>168</v>
      </c>
      <c r="F133" s="30">
        <f>SUM(F124:F132)</f>
        <v>1683</v>
      </c>
      <c r="G133" s="29">
        <f t="shared" si="61"/>
        <v>18</v>
      </c>
      <c r="H133" s="29">
        <f t="shared" si="62"/>
        <v>-117</v>
      </c>
      <c r="I133" s="31">
        <f t="shared" ref="I133:R133" si="68">SUM(I124:I132)</f>
        <v>0</v>
      </c>
      <c r="J133" s="31">
        <f t="shared" si="68"/>
        <v>0</v>
      </c>
      <c r="K133" s="31">
        <f t="shared" si="68"/>
        <v>0</v>
      </c>
      <c r="L133" s="31">
        <f t="shared" si="68"/>
        <v>0</v>
      </c>
      <c r="M133" s="31">
        <f t="shared" si="68"/>
        <v>0</v>
      </c>
      <c r="N133" s="31">
        <f t="shared" si="68"/>
        <v>0</v>
      </c>
      <c r="O133" s="20">
        <f t="shared" si="68"/>
        <v>0</v>
      </c>
      <c r="P133" s="31">
        <f t="shared" si="68"/>
        <v>0</v>
      </c>
      <c r="Q133" s="31">
        <f t="shared" si="68"/>
        <v>0</v>
      </c>
      <c r="R133" s="31">
        <f t="shared" si="68"/>
        <v>0</v>
      </c>
      <c r="S133" s="63"/>
      <c r="AA133" s="58"/>
      <c r="AB133" s="58"/>
      <c r="AC133" s="64"/>
      <c r="AD133" s="58"/>
      <c r="AE133" s="58"/>
      <c r="AF133" s="58"/>
    </row>
    <row r="134" spans="1:32" s="16" customFormat="1" ht="12.75" customHeight="1">
      <c r="A134" s="69">
        <f>D133/C133</f>
        <v>12</v>
      </c>
      <c r="C134" s="70"/>
      <c r="E134" s="258">
        <f>E133/C133</f>
        <v>1.1200000000000001</v>
      </c>
      <c r="F134" s="258">
        <f>F133/D133</f>
        <v>0.93500000000000005</v>
      </c>
      <c r="I134" s="71" t="s">
        <v>89</v>
      </c>
      <c r="J134" s="72">
        <f>E133/C133</f>
        <v>1.1200000000000001</v>
      </c>
      <c r="K134" s="71"/>
      <c r="L134" s="71">
        <f>C133*0.9</f>
        <v>135</v>
      </c>
      <c r="M134" s="71"/>
      <c r="N134" s="71"/>
      <c r="O134" s="88" t="s">
        <v>173</v>
      </c>
      <c r="P134" s="71"/>
      <c r="Q134" s="73"/>
      <c r="R134" s="16">
        <v>5320</v>
      </c>
      <c r="AA134" s="58"/>
      <c r="AB134" s="58"/>
      <c r="AC134" s="64"/>
      <c r="AD134" s="58"/>
      <c r="AE134" s="58"/>
      <c r="AF134" s="58"/>
    </row>
  </sheetData>
  <mergeCells count="88">
    <mergeCell ref="I121:N121"/>
    <mergeCell ref="O121:P122"/>
    <mergeCell ref="Q121:R122"/>
    <mergeCell ref="S121:S123"/>
    <mergeCell ref="T121:T122"/>
    <mergeCell ref="M122:N122"/>
    <mergeCell ref="A121:A123"/>
    <mergeCell ref="B121:B123"/>
    <mergeCell ref="C121:D122"/>
    <mergeCell ref="E121:F122"/>
    <mergeCell ref="G121:H122"/>
    <mergeCell ref="I87:N87"/>
    <mergeCell ref="O87:P88"/>
    <mergeCell ref="Q87:R88"/>
    <mergeCell ref="S87:S89"/>
    <mergeCell ref="T87:T88"/>
    <mergeCell ref="M88:N88"/>
    <mergeCell ref="A87:A89"/>
    <mergeCell ref="B87:B89"/>
    <mergeCell ref="C87:D88"/>
    <mergeCell ref="E87:F88"/>
    <mergeCell ref="G87:H88"/>
    <mergeCell ref="I36:N36"/>
    <mergeCell ref="O36:P37"/>
    <mergeCell ref="Q36:R37"/>
    <mergeCell ref="S36:S38"/>
    <mergeCell ref="T36:T37"/>
    <mergeCell ref="M37:N37"/>
    <mergeCell ref="A36:A38"/>
    <mergeCell ref="B36:B38"/>
    <mergeCell ref="C36:D37"/>
    <mergeCell ref="E36:F37"/>
    <mergeCell ref="G36:H37"/>
    <mergeCell ref="A2:A4"/>
    <mergeCell ref="B2:B4"/>
    <mergeCell ref="C2:D3"/>
    <mergeCell ref="E2:F3"/>
    <mergeCell ref="G2:H3"/>
    <mergeCell ref="O2:P3"/>
    <mergeCell ref="Q2:R3"/>
    <mergeCell ref="S2:S4"/>
    <mergeCell ref="T2:T3"/>
    <mergeCell ref="M3:N3"/>
    <mergeCell ref="I2:N2"/>
    <mergeCell ref="A19:A21"/>
    <mergeCell ref="B19:B21"/>
    <mergeCell ref="C19:D20"/>
    <mergeCell ref="E19:F20"/>
    <mergeCell ref="G19:H20"/>
    <mergeCell ref="I19:N19"/>
    <mergeCell ref="O19:P20"/>
    <mergeCell ref="Q19:R20"/>
    <mergeCell ref="S19:S21"/>
    <mergeCell ref="T19:T20"/>
    <mergeCell ref="M20:N20"/>
    <mergeCell ref="A53:A55"/>
    <mergeCell ref="B53:B55"/>
    <mergeCell ref="C53:D54"/>
    <mergeCell ref="E53:F54"/>
    <mergeCell ref="G53:H54"/>
    <mergeCell ref="I53:N53"/>
    <mergeCell ref="O53:P54"/>
    <mergeCell ref="Q53:R54"/>
    <mergeCell ref="S53:S55"/>
    <mergeCell ref="T53:T54"/>
    <mergeCell ref="M54:N54"/>
    <mergeCell ref="A70:A72"/>
    <mergeCell ref="B70:B72"/>
    <mergeCell ref="C70:D71"/>
    <mergeCell ref="E70:F71"/>
    <mergeCell ref="G70:H71"/>
    <mergeCell ref="I70:N70"/>
    <mergeCell ref="O70:P71"/>
    <mergeCell ref="Q70:R71"/>
    <mergeCell ref="S70:S72"/>
    <mergeCell ref="T70:T71"/>
    <mergeCell ref="M71:N71"/>
    <mergeCell ref="A104:A106"/>
    <mergeCell ref="B104:B106"/>
    <mergeCell ref="C104:D105"/>
    <mergeCell ref="E104:F105"/>
    <mergeCell ref="G104:H105"/>
    <mergeCell ref="I104:N104"/>
    <mergeCell ref="O104:P105"/>
    <mergeCell ref="Q104:R105"/>
    <mergeCell ref="S104:S106"/>
    <mergeCell ref="T104:T105"/>
    <mergeCell ref="M105:N10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F134"/>
  <sheetViews>
    <sheetView topLeftCell="A92" workbookViewId="0">
      <selection activeCell="L133" sqref="L133"/>
    </sheetView>
  </sheetViews>
  <sheetFormatPr defaultRowHeight="13.5"/>
  <sheetData>
    <row r="1" spans="1:32" s="12" customFormat="1" ht="12.75" hidden="1" customHeight="1">
      <c r="A1" s="237" t="s">
        <v>341</v>
      </c>
      <c r="B1" s="238" t="s">
        <v>355</v>
      </c>
      <c r="C1" s="239"/>
      <c r="D1" s="240"/>
      <c r="E1" s="238" t="s">
        <v>356</v>
      </c>
      <c r="F1" s="240"/>
      <c r="G1" s="237" t="s">
        <v>0</v>
      </c>
      <c r="H1" s="241">
        <v>11</v>
      </c>
      <c r="I1" s="240"/>
      <c r="J1" s="240" t="s">
        <v>74</v>
      </c>
      <c r="K1" s="240"/>
      <c r="L1" s="240"/>
      <c r="M1" s="242"/>
      <c r="N1" s="242"/>
      <c r="O1" s="242"/>
      <c r="P1" s="242"/>
      <c r="Q1" s="242"/>
      <c r="R1" s="242"/>
      <c r="S1" s="242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2" s="16" customFormat="1" ht="12.75" hidden="1" customHeight="1">
      <c r="A2" s="659" t="s">
        <v>6</v>
      </c>
      <c r="B2" s="655" t="s">
        <v>7</v>
      </c>
      <c r="C2" s="651" t="s">
        <v>1</v>
      </c>
      <c r="D2" s="652"/>
      <c r="E2" s="651" t="s">
        <v>2</v>
      </c>
      <c r="F2" s="652"/>
      <c r="G2" s="646" t="s">
        <v>3</v>
      </c>
      <c r="H2" s="646"/>
      <c r="I2" s="648" t="s">
        <v>4</v>
      </c>
      <c r="J2" s="649"/>
      <c r="K2" s="649"/>
      <c r="L2" s="649"/>
      <c r="M2" s="649"/>
      <c r="N2" s="650"/>
      <c r="O2" s="651"/>
      <c r="P2" s="652"/>
      <c r="Q2" s="646"/>
      <c r="R2" s="646"/>
      <c r="S2" s="655" t="s">
        <v>5</v>
      </c>
      <c r="T2" s="658"/>
      <c r="U2" s="260"/>
      <c r="V2" s="260"/>
      <c r="W2" s="260"/>
      <c r="X2" s="260"/>
      <c r="Y2" s="260"/>
      <c r="Z2" s="246"/>
      <c r="AA2" s="58"/>
      <c r="AB2" s="58"/>
      <c r="AC2" s="58"/>
      <c r="AD2" s="58"/>
      <c r="AE2" s="58"/>
      <c r="AF2" s="58"/>
    </row>
    <row r="3" spans="1:32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247" t="s">
        <v>8</v>
      </c>
      <c r="J3" s="248" t="s">
        <v>9</v>
      </c>
      <c r="K3" s="247" t="s">
        <v>10</v>
      </c>
      <c r="L3" s="248" t="s">
        <v>11</v>
      </c>
      <c r="M3" s="648" t="s">
        <v>12</v>
      </c>
      <c r="N3" s="650"/>
      <c r="O3" s="653"/>
      <c r="P3" s="654"/>
      <c r="Q3" s="646"/>
      <c r="R3" s="646"/>
      <c r="S3" s="656"/>
      <c r="T3" s="658"/>
      <c r="U3" s="260"/>
      <c r="V3" s="260"/>
      <c r="W3" s="260"/>
      <c r="X3" s="260"/>
      <c r="Y3" s="260"/>
      <c r="Z3" s="246"/>
      <c r="AA3" s="58"/>
      <c r="AB3" s="58"/>
      <c r="AC3" s="58"/>
      <c r="AD3" s="58"/>
      <c r="AE3" s="58"/>
      <c r="AF3" s="58"/>
    </row>
    <row r="4" spans="1:32" s="16" customFormat="1" ht="12.75" hidden="1" customHeight="1">
      <c r="A4" s="661"/>
      <c r="B4" s="657"/>
      <c r="C4" s="244" t="s">
        <v>13</v>
      </c>
      <c r="D4" s="244" t="s">
        <v>14</v>
      </c>
      <c r="E4" s="248" t="s">
        <v>13</v>
      </c>
      <c r="F4" s="244" t="s">
        <v>14</v>
      </c>
      <c r="G4" s="244" t="s">
        <v>13</v>
      </c>
      <c r="H4" s="244" t="s">
        <v>14</v>
      </c>
      <c r="I4" s="248" t="s">
        <v>13</v>
      </c>
      <c r="J4" s="244" t="s">
        <v>14</v>
      </c>
      <c r="K4" s="248" t="s">
        <v>13</v>
      </c>
      <c r="L4" s="244" t="s">
        <v>14</v>
      </c>
      <c r="M4" s="244"/>
      <c r="N4" s="244"/>
      <c r="O4" s="248" t="s">
        <v>13</v>
      </c>
      <c r="P4" s="244" t="s">
        <v>14</v>
      </c>
      <c r="Q4" s="244" t="s">
        <v>13</v>
      </c>
      <c r="R4" s="244" t="s">
        <v>14</v>
      </c>
      <c r="S4" s="657"/>
      <c r="T4" s="246"/>
      <c r="U4" s="260"/>
      <c r="V4" s="260"/>
      <c r="W4" s="260"/>
      <c r="X4" s="260"/>
      <c r="Y4" s="260"/>
      <c r="Z4" s="246"/>
      <c r="AA4" s="58" t="s">
        <v>15</v>
      </c>
      <c r="AB4" s="58" t="s">
        <v>16</v>
      </c>
      <c r="AC4" s="58" t="s">
        <v>17</v>
      </c>
      <c r="AD4" s="58" t="s">
        <v>18</v>
      </c>
      <c r="AE4" s="58" t="s">
        <v>19</v>
      </c>
      <c r="AF4" s="58" t="s">
        <v>20</v>
      </c>
    </row>
    <row r="5" spans="1:32" s="16" customFormat="1" ht="12.75" hidden="1" customHeight="1">
      <c r="A5" s="24" t="s">
        <v>357</v>
      </c>
      <c r="B5" s="245">
        <v>43171</v>
      </c>
      <c r="C5" s="244">
        <v>150</v>
      </c>
      <c r="D5" s="244">
        <v>1800</v>
      </c>
      <c r="E5" s="62">
        <v>89</v>
      </c>
      <c r="F5" s="20">
        <v>1226</v>
      </c>
      <c r="G5" s="244">
        <f t="shared" ref="G5:H14" si="0">E5-C5</f>
        <v>-61</v>
      </c>
      <c r="H5" s="244">
        <f t="shared" si="0"/>
        <v>-574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5"/>
      <c r="P5" s="25"/>
      <c r="Q5" s="26"/>
      <c r="R5" s="26"/>
      <c r="S5" s="63"/>
      <c r="AA5" s="58">
        <f>H1</f>
        <v>11</v>
      </c>
      <c r="AB5" s="58" t="str">
        <f>E1</f>
        <v>CTJ-RK7-181-N</v>
      </c>
      <c r="AC5" s="64" t="s">
        <v>140</v>
      </c>
      <c r="AD5" s="58" t="str">
        <f t="shared" ref="AD5:AD13" si="2">A5</f>
        <v>LCH</v>
      </c>
      <c r="AE5" s="58">
        <f t="shared" ref="AE5:AE13" si="3">C5</f>
        <v>150</v>
      </c>
      <c r="AF5" s="65">
        <f t="shared" ref="AF5:AF13" si="4">E5</f>
        <v>89</v>
      </c>
    </row>
    <row r="6" spans="1:32" s="16" customFormat="1" ht="12.75" hidden="1" customHeight="1">
      <c r="A6" s="24"/>
      <c r="B6" s="245"/>
      <c r="C6" s="244"/>
      <c r="D6" s="244"/>
      <c r="E6" s="62"/>
      <c r="F6" s="20"/>
      <c r="G6" s="244">
        <f t="shared" si="0"/>
        <v>0</v>
      </c>
      <c r="H6" s="244">
        <f t="shared" si="0"/>
        <v>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/>
      <c r="R6" s="26"/>
      <c r="S6" s="63"/>
      <c r="AA6" s="58">
        <f>H1</f>
        <v>11</v>
      </c>
      <c r="AB6" s="58" t="str">
        <f>E1</f>
        <v>CTJ-RK7-181-N</v>
      </c>
      <c r="AC6" s="64" t="s">
        <v>140</v>
      </c>
      <c r="AD6" s="58">
        <f t="shared" si="2"/>
        <v>0</v>
      </c>
      <c r="AE6" s="58">
        <f t="shared" si="3"/>
        <v>0</v>
      </c>
      <c r="AF6" s="65">
        <f t="shared" si="4"/>
        <v>0</v>
      </c>
    </row>
    <row r="7" spans="1:32" s="16" customFormat="1" ht="12.75" hidden="1" customHeight="1">
      <c r="A7" s="24"/>
      <c r="B7" s="245"/>
      <c r="C7" s="244"/>
      <c r="D7" s="244"/>
      <c r="E7" s="62"/>
      <c r="F7" s="20"/>
      <c r="G7" s="244">
        <f t="shared" si="0"/>
        <v>0</v>
      </c>
      <c r="H7" s="244">
        <f t="shared" si="0"/>
        <v>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0"/>
      <c r="R7" s="26"/>
      <c r="S7" s="63"/>
      <c r="AA7" s="58">
        <f>H1</f>
        <v>11</v>
      </c>
      <c r="AB7" s="58" t="str">
        <f>E1</f>
        <v>CTJ-RK7-181-N</v>
      </c>
      <c r="AC7" s="64" t="s">
        <v>140</v>
      </c>
      <c r="AD7" s="58">
        <f t="shared" si="2"/>
        <v>0</v>
      </c>
      <c r="AE7" s="58">
        <f t="shared" si="3"/>
        <v>0</v>
      </c>
      <c r="AF7" s="65">
        <f t="shared" si="4"/>
        <v>0</v>
      </c>
    </row>
    <row r="8" spans="1:32" s="16" customFormat="1" ht="12.75" hidden="1" customHeight="1">
      <c r="A8" s="24"/>
      <c r="B8" s="245"/>
      <c r="C8" s="244"/>
      <c r="D8" s="244"/>
      <c r="E8" s="62"/>
      <c r="F8" s="20"/>
      <c r="G8" s="244">
        <f t="shared" si="0"/>
        <v>0</v>
      </c>
      <c r="H8" s="244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6"/>
      <c r="P8" s="26"/>
      <c r="Q8" s="20"/>
      <c r="R8" s="20"/>
      <c r="S8" s="63"/>
      <c r="AA8" s="58">
        <f>H1</f>
        <v>11</v>
      </c>
      <c r="AB8" s="58" t="str">
        <f>E1</f>
        <v>CTJ-RK7-181-N</v>
      </c>
      <c r="AC8" s="64" t="s">
        <v>140</v>
      </c>
      <c r="AD8" s="58">
        <f t="shared" si="2"/>
        <v>0</v>
      </c>
      <c r="AE8" s="58">
        <f t="shared" si="3"/>
        <v>0</v>
      </c>
      <c r="AF8" s="65">
        <f t="shared" si="4"/>
        <v>0</v>
      </c>
    </row>
    <row r="9" spans="1:32" s="16" customFormat="1" ht="12.75" hidden="1" customHeight="1">
      <c r="A9" s="24"/>
      <c r="B9" s="245"/>
      <c r="C9" s="244"/>
      <c r="D9" s="244"/>
      <c r="E9" s="62"/>
      <c r="F9" s="20"/>
      <c r="G9" s="244">
        <f t="shared" si="0"/>
        <v>0</v>
      </c>
      <c r="H9" s="244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0"/>
      <c r="P9" s="20"/>
      <c r="Q9" s="20"/>
      <c r="R9" s="20"/>
      <c r="S9" s="63"/>
      <c r="AA9" s="58">
        <f>H1</f>
        <v>11</v>
      </c>
      <c r="AB9" s="58" t="str">
        <f>E1</f>
        <v>CTJ-RK7-181-N</v>
      </c>
      <c r="AC9" s="64" t="s">
        <v>140</v>
      </c>
      <c r="AD9" s="58">
        <f t="shared" si="2"/>
        <v>0</v>
      </c>
      <c r="AE9" s="58">
        <f t="shared" si="3"/>
        <v>0</v>
      </c>
      <c r="AF9" s="65">
        <f t="shared" si="4"/>
        <v>0</v>
      </c>
    </row>
    <row r="10" spans="1:32" s="16" customFormat="1" ht="12.75" hidden="1" customHeight="1">
      <c r="A10" s="24"/>
      <c r="B10" s="245"/>
      <c r="C10" s="244"/>
      <c r="D10" s="244"/>
      <c r="E10" s="62"/>
      <c r="F10" s="20"/>
      <c r="G10" s="244">
        <f t="shared" si="0"/>
        <v>0</v>
      </c>
      <c r="H10" s="244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0"/>
      <c r="P10" s="20"/>
      <c r="Q10" s="20"/>
      <c r="R10" s="20"/>
      <c r="S10" s="63"/>
      <c r="AA10" s="58">
        <f>H1</f>
        <v>11</v>
      </c>
      <c r="AB10" s="58" t="str">
        <f>E1</f>
        <v>CTJ-RK7-181-N</v>
      </c>
      <c r="AC10" s="64" t="s">
        <v>140</v>
      </c>
      <c r="AD10" s="58">
        <f t="shared" si="2"/>
        <v>0</v>
      </c>
      <c r="AE10" s="58">
        <f t="shared" si="3"/>
        <v>0</v>
      </c>
      <c r="AF10" s="65">
        <f t="shared" si="4"/>
        <v>0</v>
      </c>
    </row>
    <row r="11" spans="1:32" s="16" customFormat="1" ht="12.75" hidden="1" customHeight="1">
      <c r="A11" s="24"/>
      <c r="B11" s="245"/>
      <c r="C11" s="244"/>
      <c r="D11" s="244"/>
      <c r="E11" s="62"/>
      <c r="F11" s="20"/>
      <c r="G11" s="244">
        <f t="shared" si="0"/>
        <v>0</v>
      </c>
      <c r="H11" s="244">
        <f t="shared" si="0"/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0"/>
      <c r="P11" s="20"/>
      <c r="Q11" s="20"/>
      <c r="R11" s="26"/>
      <c r="S11" s="63"/>
      <c r="AA11" s="58">
        <f>H1</f>
        <v>11</v>
      </c>
      <c r="AB11" s="58" t="str">
        <f>E1</f>
        <v>CTJ-RK7-181-N</v>
      </c>
      <c r="AC11" s="64" t="s">
        <v>140</v>
      </c>
      <c r="AD11" s="58">
        <f t="shared" si="2"/>
        <v>0</v>
      </c>
      <c r="AE11" s="58">
        <f t="shared" si="3"/>
        <v>0</v>
      </c>
      <c r="AF11" s="65">
        <f t="shared" si="4"/>
        <v>0</v>
      </c>
    </row>
    <row r="12" spans="1:32" s="16" customFormat="1" ht="12.75" hidden="1" customHeight="1">
      <c r="A12" s="24"/>
      <c r="B12" s="245"/>
      <c r="C12" s="244"/>
      <c r="D12" s="244"/>
      <c r="E12" s="62"/>
      <c r="F12" s="20"/>
      <c r="G12" s="244">
        <f t="shared" si="0"/>
        <v>0</v>
      </c>
      <c r="H12" s="244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67"/>
      <c r="P12" s="67"/>
      <c r="Q12" s="20"/>
      <c r="R12" s="20"/>
      <c r="S12" s="63"/>
      <c r="AA12" s="58">
        <f>H1</f>
        <v>11</v>
      </c>
      <c r="AB12" s="58" t="str">
        <f>E1</f>
        <v>CTJ-RK7-181-N</v>
      </c>
      <c r="AC12" s="64" t="s">
        <v>140</v>
      </c>
      <c r="AD12" s="58">
        <f t="shared" si="2"/>
        <v>0</v>
      </c>
      <c r="AE12" s="58">
        <f t="shared" si="3"/>
        <v>0</v>
      </c>
      <c r="AF12" s="65">
        <f t="shared" si="4"/>
        <v>0</v>
      </c>
    </row>
    <row r="13" spans="1:32" s="16" customFormat="1" ht="12.75" hidden="1" customHeight="1">
      <c r="A13" s="24" t="s">
        <v>21</v>
      </c>
      <c r="B13" s="245" t="s">
        <v>34</v>
      </c>
      <c r="C13" s="244"/>
      <c r="D13" s="244"/>
      <c r="E13" s="62"/>
      <c r="F13" s="20"/>
      <c r="G13" s="244">
        <f t="shared" si="0"/>
        <v>0</v>
      </c>
      <c r="H13" s="244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6"/>
      <c r="P13" s="26"/>
      <c r="Q13" s="26"/>
      <c r="R13" s="26"/>
      <c r="S13" s="63"/>
      <c r="AA13" s="58">
        <f>H1</f>
        <v>11</v>
      </c>
      <c r="AB13" s="58" t="str">
        <f>E1</f>
        <v>CTJ-RK7-181-N</v>
      </c>
      <c r="AC13" s="64" t="s">
        <v>140</v>
      </c>
      <c r="AD13" s="58" t="str">
        <f t="shared" si="2"/>
        <v>COSCO T/S</v>
      </c>
      <c r="AE13" s="58">
        <f t="shared" si="3"/>
        <v>0</v>
      </c>
      <c r="AF13" s="65">
        <f t="shared" si="4"/>
        <v>0</v>
      </c>
    </row>
    <row r="14" spans="1:32" s="16" customFormat="1" ht="12.75" hidden="1" customHeight="1">
      <c r="A14" s="24" t="s">
        <v>22</v>
      </c>
      <c r="B14" s="28"/>
      <c r="C14" s="29">
        <v>150</v>
      </c>
      <c r="D14" s="29">
        <v>1800</v>
      </c>
      <c r="E14" s="68">
        <f>SUM(E5:E13)</f>
        <v>89</v>
      </c>
      <c r="F14" s="30">
        <f>SUM(F5:F13)</f>
        <v>1226</v>
      </c>
      <c r="G14" s="29">
        <f t="shared" si="0"/>
        <v>-61</v>
      </c>
      <c r="H14" s="29">
        <f t="shared" si="0"/>
        <v>-574</v>
      </c>
      <c r="I14" s="31">
        <f t="shared" ref="I14:R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0">
        <f t="shared" si="5"/>
        <v>0</v>
      </c>
      <c r="P14" s="31">
        <f t="shared" si="5"/>
        <v>0</v>
      </c>
      <c r="Q14" s="31">
        <f t="shared" si="5"/>
        <v>0</v>
      </c>
      <c r="R14" s="31">
        <f t="shared" si="5"/>
        <v>0</v>
      </c>
      <c r="S14" s="63"/>
      <c r="AA14" s="58"/>
      <c r="AB14" s="58"/>
      <c r="AC14" s="64"/>
      <c r="AD14" s="58"/>
      <c r="AE14" s="58"/>
      <c r="AF14" s="58"/>
    </row>
    <row r="15" spans="1:32" s="16" customFormat="1" ht="12.75" hidden="1" customHeight="1">
      <c r="A15" s="69">
        <f>D14/C14</f>
        <v>12</v>
      </c>
      <c r="C15" s="70"/>
      <c r="E15" s="258">
        <f>E14/C14</f>
        <v>0.59333333333333338</v>
      </c>
      <c r="F15" s="258">
        <f>F14/D14</f>
        <v>0.68111111111111111</v>
      </c>
      <c r="I15" s="71" t="s">
        <v>89</v>
      </c>
      <c r="J15" s="72">
        <f>E14/C14</f>
        <v>0.59333333333333338</v>
      </c>
      <c r="K15" s="71"/>
      <c r="L15" s="71">
        <f>C14*0.9</f>
        <v>135</v>
      </c>
      <c r="M15" s="71"/>
      <c r="N15" s="71"/>
      <c r="O15" s="88" t="s">
        <v>173</v>
      </c>
      <c r="P15" s="71"/>
      <c r="Q15" s="73"/>
      <c r="R15" s="16">
        <v>5320</v>
      </c>
      <c r="AA15" s="58"/>
      <c r="AB15" s="58"/>
      <c r="AC15" s="64"/>
      <c r="AD15" s="58"/>
      <c r="AE15" s="58"/>
      <c r="AF15" s="58"/>
    </row>
    <row r="16" spans="1:32" hidden="1"/>
    <row r="17" spans="1:32" hidden="1"/>
    <row r="18" spans="1:32" s="12" customFormat="1" ht="12.75" hidden="1" customHeight="1">
      <c r="A18" s="237" t="s">
        <v>341</v>
      </c>
      <c r="B18" s="238" t="s">
        <v>383</v>
      </c>
      <c r="C18" s="239"/>
      <c r="D18" s="240"/>
      <c r="E18" s="238" t="s">
        <v>384</v>
      </c>
      <c r="F18" s="240"/>
      <c r="G18" s="237" t="s">
        <v>0</v>
      </c>
      <c r="H18" s="241">
        <v>12</v>
      </c>
      <c r="I18" s="240"/>
      <c r="J18" s="240" t="s">
        <v>74</v>
      </c>
      <c r="K18" s="240"/>
      <c r="L18" s="240"/>
      <c r="M18" s="242"/>
      <c r="N18" s="242"/>
      <c r="O18" s="242"/>
      <c r="P18" s="242"/>
      <c r="Q18" s="242"/>
      <c r="R18" s="242"/>
      <c r="S18" s="242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2" s="16" customFormat="1" ht="12.75" hidden="1" customHeight="1">
      <c r="A19" s="659" t="s">
        <v>6</v>
      </c>
      <c r="B19" s="655" t="s">
        <v>7</v>
      </c>
      <c r="C19" s="651" t="s">
        <v>1</v>
      </c>
      <c r="D19" s="652"/>
      <c r="E19" s="651" t="s">
        <v>2</v>
      </c>
      <c r="F19" s="652"/>
      <c r="G19" s="646" t="s">
        <v>3</v>
      </c>
      <c r="H19" s="646"/>
      <c r="I19" s="648" t="s">
        <v>4</v>
      </c>
      <c r="J19" s="649"/>
      <c r="K19" s="649"/>
      <c r="L19" s="649"/>
      <c r="M19" s="649"/>
      <c r="N19" s="650"/>
      <c r="O19" s="651"/>
      <c r="P19" s="652"/>
      <c r="Q19" s="646"/>
      <c r="R19" s="646"/>
      <c r="S19" s="655" t="s">
        <v>5</v>
      </c>
      <c r="T19" s="658"/>
      <c r="U19" s="286"/>
      <c r="V19" s="286"/>
      <c r="W19" s="286"/>
      <c r="X19" s="286"/>
      <c r="Y19" s="286"/>
      <c r="Z19" s="286"/>
      <c r="AA19" s="58"/>
      <c r="AB19" s="58"/>
      <c r="AC19" s="58"/>
      <c r="AD19" s="58"/>
      <c r="AE19" s="58"/>
      <c r="AF19" s="58"/>
    </row>
    <row r="20" spans="1:32" s="16" customFormat="1" ht="12.75" hidden="1" customHeight="1">
      <c r="A20" s="660"/>
      <c r="B20" s="656"/>
      <c r="C20" s="653"/>
      <c r="D20" s="654"/>
      <c r="E20" s="653"/>
      <c r="F20" s="654"/>
      <c r="G20" s="646"/>
      <c r="H20" s="646"/>
      <c r="I20" s="287" t="s">
        <v>8</v>
      </c>
      <c r="J20" s="288" t="s">
        <v>9</v>
      </c>
      <c r="K20" s="287" t="s">
        <v>10</v>
      </c>
      <c r="L20" s="288" t="s">
        <v>11</v>
      </c>
      <c r="M20" s="648" t="s">
        <v>12</v>
      </c>
      <c r="N20" s="650"/>
      <c r="O20" s="653"/>
      <c r="P20" s="654"/>
      <c r="Q20" s="646"/>
      <c r="R20" s="646"/>
      <c r="S20" s="656"/>
      <c r="T20" s="658"/>
      <c r="U20" s="286"/>
      <c r="V20" s="286"/>
      <c r="W20" s="286"/>
      <c r="X20" s="286"/>
      <c r="Y20" s="286"/>
      <c r="Z20" s="286"/>
      <c r="AA20" s="58"/>
      <c r="AB20" s="58"/>
      <c r="AC20" s="58"/>
      <c r="AD20" s="58"/>
      <c r="AE20" s="58"/>
      <c r="AF20" s="58"/>
    </row>
    <row r="21" spans="1:32" s="16" customFormat="1" ht="12.75" hidden="1" customHeight="1">
      <c r="A21" s="661"/>
      <c r="B21" s="657"/>
      <c r="C21" s="274" t="s">
        <v>13</v>
      </c>
      <c r="D21" s="274" t="s">
        <v>14</v>
      </c>
      <c r="E21" s="288" t="s">
        <v>13</v>
      </c>
      <c r="F21" s="274" t="s">
        <v>14</v>
      </c>
      <c r="G21" s="274" t="s">
        <v>13</v>
      </c>
      <c r="H21" s="274" t="s">
        <v>14</v>
      </c>
      <c r="I21" s="288" t="s">
        <v>13</v>
      </c>
      <c r="J21" s="274" t="s">
        <v>14</v>
      </c>
      <c r="K21" s="288" t="s">
        <v>13</v>
      </c>
      <c r="L21" s="274" t="s">
        <v>14</v>
      </c>
      <c r="M21" s="274"/>
      <c r="N21" s="274"/>
      <c r="O21" s="288" t="s">
        <v>13</v>
      </c>
      <c r="P21" s="274" t="s">
        <v>14</v>
      </c>
      <c r="Q21" s="274" t="s">
        <v>13</v>
      </c>
      <c r="R21" s="274" t="s">
        <v>14</v>
      </c>
      <c r="S21" s="657"/>
      <c r="T21" s="286"/>
      <c r="U21" s="286"/>
      <c r="V21" s="286"/>
      <c r="W21" s="286"/>
      <c r="X21" s="286"/>
      <c r="Y21" s="286"/>
      <c r="Z21" s="286"/>
      <c r="AA21" s="58" t="s">
        <v>15</v>
      </c>
      <c r="AB21" s="58" t="s">
        <v>16</v>
      </c>
      <c r="AC21" s="58" t="s">
        <v>17</v>
      </c>
      <c r="AD21" s="58" t="s">
        <v>18</v>
      </c>
      <c r="AE21" s="58" t="s">
        <v>19</v>
      </c>
      <c r="AF21" s="58" t="s">
        <v>20</v>
      </c>
    </row>
    <row r="22" spans="1:32" s="16" customFormat="1" ht="12.75" hidden="1" customHeight="1">
      <c r="A22" s="24" t="s">
        <v>38</v>
      </c>
      <c r="B22" s="275">
        <f>B5+7</f>
        <v>43178</v>
      </c>
      <c r="C22" s="274">
        <v>150</v>
      </c>
      <c r="D22" s="274">
        <v>1800</v>
      </c>
      <c r="E22" s="62">
        <v>88</v>
      </c>
      <c r="F22" s="20">
        <v>1240</v>
      </c>
      <c r="G22" s="274">
        <f t="shared" ref="G22:G31" si="6">E22-C22</f>
        <v>-62</v>
      </c>
      <c r="H22" s="274">
        <f t="shared" ref="H22:H31" si="7">F22-D22</f>
        <v>-560</v>
      </c>
      <c r="I22" s="25"/>
      <c r="J22" s="25"/>
      <c r="K22" s="26"/>
      <c r="L22" s="26"/>
      <c r="M22" s="20">
        <f t="shared" ref="M22:M30" si="8">I22+K22</f>
        <v>0</v>
      </c>
      <c r="N22" s="20">
        <f t="shared" ref="N22:N30" si="9">J22+L22</f>
        <v>0</v>
      </c>
      <c r="O22" s="25"/>
      <c r="P22" s="25"/>
      <c r="Q22" s="26"/>
      <c r="R22" s="26"/>
      <c r="S22" s="63"/>
      <c r="AA22" s="58">
        <f>H18</f>
        <v>12</v>
      </c>
      <c r="AB22" s="58" t="str">
        <f>E18</f>
        <v>CTJ-RHO-104-N</v>
      </c>
      <c r="AC22" s="64" t="s">
        <v>140</v>
      </c>
      <c r="AD22" s="58" t="str">
        <f t="shared" ref="AD22:AD30" si="10">A22</f>
        <v>LCH</v>
      </c>
      <c r="AE22" s="58">
        <f t="shared" ref="AE22:AE30" si="11">C22</f>
        <v>150</v>
      </c>
      <c r="AF22" s="65">
        <f t="shared" ref="AF22:AF30" si="12">E22</f>
        <v>88</v>
      </c>
    </row>
    <row r="23" spans="1:32" s="16" customFormat="1" ht="12.75" hidden="1" customHeight="1">
      <c r="A23" s="24"/>
      <c r="B23" s="275"/>
      <c r="C23" s="274"/>
      <c r="D23" s="274"/>
      <c r="E23" s="62"/>
      <c r="F23" s="20"/>
      <c r="G23" s="274">
        <f t="shared" si="6"/>
        <v>0</v>
      </c>
      <c r="H23" s="274">
        <f t="shared" si="7"/>
        <v>0</v>
      </c>
      <c r="I23" s="26"/>
      <c r="J23" s="26"/>
      <c r="K23" s="26"/>
      <c r="L23" s="26"/>
      <c r="M23" s="20">
        <f t="shared" si="8"/>
        <v>0</v>
      </c>
      <c r="N23" s="20">
        <f t="shared" si="9"/>
        <v>0</v>
      </c>
      <c r="O23" s="26"/>
      <c r="P23" s="26"/>
      <c r="Q23" s="26"/>
      <c r="R23" s="26"/>
      <c r="S23" s="63"/>
      <c r="AA23" s="58">
        <f>H18</f>
        <v>12</v>
      </c>
      <c r="AB23" s="58" t="str">
        <f>E18</f>
        <v>CTJ-RHO-104-N</v>
      </c>
      <c r="AC23" s="64" t="s">
        <v>140</v>
      </c>
      <c r="AD23" s="58">
        <f t="shared" si="10"/>
        <v>0</v>
      </c>
      <c r="AE23" s="58">
        <f t="shared" si="11"/>
        <v>0</v>
      </c>
      <c r="AF23" s="65">
        <f t="shared" si="12"/>
        <v>0</v>
      </c>
    </row>
    <row r="24" spans="1:32" s="16" customFormat="1" ht="12.75" hidden="1" customHeight="1">
      <c r="A24" s="24"/>
      <c r="B24" s="275"/>
      <c r="C24" s="274"/>
      <c r="D24" s="274"/>
      <c r="E24" s="62"/>
      <c r="F24" s="20"/>
      <c r="G24" s="274">
        <f t="shared" si="6"/>
        <v>0</v>
      </c>
      <c r="H24" s="274">
        <f t="shared" si="7"/>
        <v>0</v>
      </c>
      <c r="I24" s="25"/>
      <c r="J24" s="25"/>
      <c r="K24" s="20"/>
      <c r="L24" s="20"/>
      <c r="M24" s="20">
        <f t="shared" si="8"/>
        <v>0</v>
      </c>
      <c r="N24" s="20">
        <f t="shared" si="9"/>
        <v>0</v>
      </c>
      <c r="O24" s="25"/>
      <c r="P24" s="25"/>
      <c r="Q24" s="20"/>
      <c r="R24" s="26"/>
      <c r="S24" s="63"/>
      <c r="AA24" s="58">
        <f>H18</f>
        <v>12</v>
      </c>
      <c r="AB24" s="58" t="str">
        <f>E18</f>
        <v>CTJ-RHO-104-N</v>
      </c>
      <c r="AC24" s="64" t="s">
        <v>140</v>
      </c>
      <c r="AD24" s="58">
        <f t="shared" si="10"/>
        <v>0</v>
      </c>
      <c r="AE24" s="58">
        <f t="shared" si="11"/>
        <v>0</v>
      </c>
      <c r="AF24" s="65">
        <f t="shared" si="12"/>
        <v>0</v>
      </c>
    </row>
    <row r="25" spans="1:32" s="16" customFormat="1" ht="12.75" hidden="1" customHeight="1">
      <c r="A25" s="24"/>
      <c r="B25" s="275"/>
      <c r="C25" s="274"/>
      <c r="D25" s="274"/>
      <c r="E25" s="62"/>
      <c r="F25" s="20"/>
      <c r="G25" s="274">
        <f t="shared" si="6"/>
        <v>0</v>
      </c>
      <c r="H25" s="274">
        <f t="shared" si="7"/>
        <v>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6"/>
      <c r="P25" s="26"/>
      <c r="Q25" s="20"/>
      <c r="R25" s="20"/>
      <c r="S25" s="63"/>
      <c r="AA25" s="58">
        <f>H18</f>
        <v>12</v>
      </c>
      <c r="AB25" s="58" t="str">
        <f>E18</f>
        <v>CTJ-RHO-104-N</v>
      </c>
      <c r="AC25" s="64" t="s">
        <v>140</v>
      </c>
      <c r="AD25" s="58">
        <f t="shared" si="10"/>
        <v>0</v>
      </c>
      <c r="AE25" s="58">
        <f t="shared" si="11"/>
        <v>0</v>
      </c>
      <c r="AF25" s="65">
        <f t="shared" si="12"/>
        <v>0</v>
      </c>
    </row>
    <row r="26" spans="1:32" s="16" customFormat="1" ht="12.75" hidden="1" customHeight="1">
      <c r="A26" s="24"/>
      <c r="B26" s="275"/>
      <c r="C26" s="274"/>
      <c r="D26" s="274"/>
      <c r="E26" s="62"/>
      <c r="F26" s="20"/>
      <c r="G26" s="274">
        <f t="shared" si="6"/>
        <v>0</v>
      </c>
      <c r="H26" s="274">
        <f t="shared" si="7"/>
        <v>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0"/>
      <c r="P26" s="20"/>
      <c r="Q26" s="20"/>
      <c r="R26" s="20"/>
      <c r="S26" s="63"/>
      <c r="AA26" s="58">
        <f>H18</f>
        <v>12</v>
      </c>
      <c r="AB26" s="58" t="str">
        <f>E18</f>
        <v>CTJ-RHO-104-N</v>
      </c>
      <c r="AC26" s="64" t="s">
        <v>140</v>
      </c>
      <c r="AD26" s="58">
        <f t="shared" si="10"/>
        <v>0</v>
      </c>
      <c r="AE26" s="58">
        <f t="shared" si="11"/>
        <v>0</v>
      </c>
      <c r="AF26" s="65">
        <f t="shared" si="12"/>
        <v>0</v>
      </c>
    </row>
    <row r="27" spans="1:32" s="16" customFormat="1" ht="12.75" hidden="1" customHeight="1">
      <c r="A27" s="24"/>
      <c r="B27" s="275"/>
      <c r="C27" s="274"/>
      <c r="D27" s="274"/>
      <c r="E27" s="62"/>
      <c r="F27" s="20"/>
      <c r="G27" s="274">
        <f t="shared" si="6"/>
        <v>0</v>
      </c>
      <c r="H27" s="274">
        <f t="shared" si="7"/>
        <v>0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0"/>
      <c r="P27" s="20"/>
      <c r="Q27" s="20"/>
      <c r="R27" s="20"/>
      <c r="S27" s="63"/>
      <c r="AA27" s="58">
        <f>H18</f>
        <v>12</v>
      </c>
      <c r="AB27" s="58" t="str">
        <f>E18</f>
        <v>CTJ-RHO-104-N</v>
      </c>
      <c r="AC27" s="64" t="s">
        <v>140</v>
      </c>
      <c r="AD27" s="58">
        <f t="shared" si="10"/>
        <v>0</v>
      </c>
      <c r="AE27" s="58">
        <f t="shared" si="11"/>
        <v>0</v>
      </c>
      <c r="AF27" s="65">
        <f t="shared" si="12"/>
        <v>0</v>
      </c>
    </row>
    <row r="28" spans="1:32" s="16" customFormat="1" ht="12.75" hidden="1" customHeight="1">
      <c r="A28" s="24"/>
      <c r="B28" s="275"/>
      <c r="C28" s="274"/>
      <c r="D28" s="274"/>
      <c r="E28" s="62"/>
      <c r="F28" s="20"/>
      <c r="G28" s="274">
        <f t="shared" si="6"/>
        <v>0</v>
      </c>
      <c r="H28" s="274">
        <f t="shared" si="7"/>
        <v>0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0"/>
      <c r="P28" s="20"/>
      <c r="Q28" s="20"/>
      <c r="R28" s="26"/>
      <c r="S28" s="63"/>
      <c r="AA28" s="58">
        <f>H18</f>
        <v>12</v>
      </c>
      <c r="AB28" s="58" t="str">
        <f>E18</f>
        <v>CTJ-RHO-104-N</v>
      </c>
      <c r="AC28" s="64" t="s">
        <v>140</v>
      </c>
      <c r="AD28" s="58">
        <f t="shared" si="10"/>
        <v>0</v>
      </c>
      <c r="AE28" s="58">
        <f t="shared" si="11"/>
        <v>0</v>
      </c>
      <c r="AF28" s="65">
        <f t="shared" si="12"/>
        <v>0</v>
      </c>
    </row>
    <row r="29" spans="1:32" s="16" customFormat="1" ht="12.75" hidden="1" customHeight="1">
      <c r="A29" s="24"/>
      <c r="B29" s="275"/>
      <c r="C29" s="274"/>
      <c r="D29" s="274"/>
      <c r="E29" s="62"/>
      <c r="F29" s="20"/>
      <c r="G29" s="274">
        <f t="shared" si="6"/>
        <v>0</v>
      </c>
      <c r="H29" s="274">
        <f t="shared" si="7"/>
        <v>0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67"/>
      <c r="P29" s="67"/>
      <c r="Q29" s="20"/>
      <c r="R29" s="20"/>
      <c r="S29" s="63"/>
      <c r="AA29" s="58">
        <f>H18</f>
        <v>12</v>
      </c>
      <c r="AB29" s="58" t="str">
        <f>E18</f>
        <v>CTJ-RHO-104-N</v>
      </c>
      <c r="AC29" s="64" t="s">
        <v>140</v>
      </c>
      <c r="AD29" s="58">
        <f t="shared" si="10"/>
        <v>0</v>
      </c>
      <c r="AE29" s="58">
        <f t="shared" si="11"/>
        <v>0</v>
      </c>
      <c r="AF29" s="65">
        <f t="shared" si="12"/>
        <v>0</v>
      </c>
    </row>
    <row r="30" spans="1:32" s="16" customFormat="1" ht="12.75" hidden="1" customHeight="1">
      <c r="A30" s="24" t="s">
        <v>21</v>
      </c>
      <c r="B30" s="275" t="s">
        <v>34</v>
      </c>
      <c r="C30" s="274"/>
      <c r="D30" s="274"/>
      <c r="E30" s="62"/>
      <c r="F30" s="20"/>
      <c r="G30" s="274">
        <f t="shared" si="6"/>
        <v>0</v>
      </c>
      <c r="H30" s="274">
        <f t="shared" si="7"/>
        <v>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26"/>
      <c r="P30" s="26"/>
      <c r="Q30" s="26"/>
      <c r="R30" s="26"/>
      <c r="S30" s="63"/>
      <c r="AA30" s="58">
        <f>H18</f>
        <v>12</v>
      </c>
      <c r="AB30" s="58" t="str">
        <f>E18</f>
        <v>CTJ-RHO-104-N</v>
      </c>
      <c r="AC30" s="64" t="s">
        <v>140</v>
      </c>
      <c r="AD30" s="58" t="str">
        <f t="shared" si="10"/>
        <v>COSCO T/S</v>
      </c>
      <c r="AE30" s="58">
        <f t="shared" si="11"/>
        <v>0</v>
      </c>
      <c r="AF30" s="65">
        <f t="shared" si="12"/>
        <v>0</v>
      </c>
    </row>
    <row r="31" spans="1:32" s="16" customFormat="1" ht="12.75" hidden="1" customHeight="1">
      <c r="A31" s="24" t="s">
        <v>22</v>
      </c>
      <c r="B31" s="28"/>
      <c r="C31" s="29">
        <v>150</v>
      </c>
      <c r="D31" s="29">
        <v>1800</v>
      </c>
      <c r="E31" s="68">
        <f>SUM(E22:E30)</f>
        <v>88</v>
      </c>
      <c r="F31" s="30">
        <f>SUM(F22:F30)</f>
        <v>1240</v>
      </c>
      <c r="G31" s="29">
        <f t="shared" si="6"/>
        <v>-62</v>
      </c>
      <c r="H31" s="29">
        <f t="shared" si="7"/>
        <v>-560</v>
      </c>
      <c r="I31" s="31">
        <f t="shared" ref="I31:R31" si="13">SUM(I22:I30)</f>
        <v>0</v>
      </c>
      <c r="J31" s="31">
        <f t="shared" si="13"/>
        <v>0</v>
      </c>
      <c r="K31" s="31">
        <f t="shared" si="13"/>
        <v>0</v>
      </c>
      <c r="L31" s="31">
        <f t="shared" si="13"/>
        <v>0</v>
      </c>
      <c r="M31" s="31">
        <f t="shared" si="13"/>
        <v>0</v>
      </c>
      <c r="N31" s="31">
        <f t="shared" si="13"/>
        <v>0</v>
      </c>
      <c r="O31" s="20">
        <f t="shared" si="13"/>
        <v>0</v>
      </c>
      <c r="P31" s="31">
        <f t="shared" si="13"/>
        <v>0</v>
      </c>
      <c r="Q31" s="31">
        <f t="shared" si="13"/>
        <v>0</v>
      </c>
      <c r="R31" s="31">
        <f t="shared" si="13"/>
        <v>0</v>
      </c>
      <c r="S31" s="63"/>
      <c r="AA31" s="58"/>
      <c r="AB31" s="58"/>
      <c r="AC31" s="64"/>
      <c r="AD31" s="58"/>
      <c r="AE31" s="58"/>
      <c r="AF31" s="58"/>
    </row>
    <row r="32" spans="1:32" s="16" customFormat="1" ht="12.75" hidden="1" customHeight="1">
      <c r="A32" s="69">
        <f>D31/C31</f>
        <v>12</v>
      </c>
      <c r="C32" s="70"/>
      <c r="E32" s="258">
        <f>E31/C31</f>
        <v>0.58666666666666667</v>
      </c>
      <c r="F32" s="258">
        <f>F31/D31</f>
        <v>0.68888888888888888</v>
      </c>
      <c r="I32" s="71" t="s">
        <v>89</v>
      </c>
      <c r="J32" s="72">
        <f>E31/C31</f>
        <v>0.58666666666666667</v>
      </c>
      <c r="K32" s="71"/>
      <c r="L32" s="71">
        <f>C31*0.9</f>
        <v>135</v>
      </c>
      <c r="M32" s="71"/>
      <c r="N32" s="71"/>
      <c r="O32" s="88" t="s">
        <v>173</v>
      </c>
      <c r="P32" s="71"/>
      <c r="Q32" s="73"/>
      <c r="R32" s="16">
        <v>5320</v>
      </c>
      <c r="AA32" s="58"/>
      <c r="AB32" s="58"/>
      <c r="AC32" s="64"/>
      <c r="AD32" s="58"/>
      <c r="AE32" s="58"/>
      <c r="AF32" s="58"/>
    </row>
    <row r="33" spans="1:32" hidden="1"/>
    <row r="34" spans="1:32" hidden="1"/>
    <row r="35" spans="1:32" s="12" customFormat="1" ht="12.75" hidden="1" customHeight="1">
      <c r="A35" s="237" t="s">
        <v>341</v>
      </c>
      <c r="B35" s="238" t="s">
        <v>409</v>
      </c>
      <c r="C35" s="239"/>
      <c r="D35" s="240"/>
      <c r="E35" s="238" t="s">
        <v>410</v>
      </c>
      <c r="F35" s="240"/>
      <c r="G35" s="237" t="s">
        <v>0</v>
      </c>
      <c r="H35" s="241">
        <v>13</v>
      </c>
      <c r="I35" s="240"/>
      <c r="J35" s="240" t="s">
        <v>74</v>
      </c>
      <c r="K35" s="240"/>
      <c r="L35" s="240"/>
      <c r="M35" s="242"/>
      <c r="N35" s="242"/>
      <c r="O35" s="242"/>
      <c r="P35" s="242"/>
      <c r="Q35" s="242"/>
      <c r="R35" s="242"/>
      <c r="S35" s="242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32" s="16" customFormat="1" ht="12.75" hidden="1" customHeight="1">
      <c r="A36" s="659" t="s">
        <v>6</v>
      </c>
      <c r="B36" s="655" t="s">
        <v>7</v>
      </c>
      <c r="C36" s="651" t="s">
        <v>1</v>
      </c>
      <c r="D36" s="652"/>
      <c r="E36" s="651" t="s">
        <v>2</v>
      </c>
      <c r="F36" s="652"/>
      <c r="G36" s="646" t="s">
        <v>3</v>
      </c>
      <c r="H36" s="646"/>
      <c r="I36" s="648" t="s">
        <v>4</v>
      </c>
      <c r="J36" s="649"/>
      <c r="K36" s="649"/>
      <c r="L36" s="649"/>
      <c r="M36" s="649"/>
      <c r="N36" s="650"/>
      <c r="O36" s="651"/>
      <c r="P36" s="652"/>
      <c r="Q36" s="646"/>
      <c r="R36" s="646"/>
      <c r="S36" s="655" t="s">
        <v>5</v>
      </c>
      <c r="T36" s="658"/>
      <c r="U36" s="310"/>
      <c r="V36" s="310"/>
      <c r="W36" s="310"/>
      <c r="X36" s="310"/>
      <c r="Y36" s="310"/>
      <c r="Z36" s="310"/>
      <c r="AA36" s="58"/>
      <c r="AB36" s="58"/>
      <c r="AC36" s="58"/>
      <c r="AD36" s="58"/>
      <c r="AE36" s="58"/>
      <c r="AF36" s="58"/>
    </row>
    <row r="37" spans="1:32" s="16" customFormat="1" ht="12.75" hidden="1" customHeight="1">
      <c r="A37" s="660"/>
      <c r="B37" s="656"/>
      <c r="C37" s="653"/>
      <c r="D37" s="654"/>
      <c r="E37" s="653"/>
      <c r="F37" s="654"/>
      <c r="G37" s="646"/>
      <c r="H37" s="646"/>
      <c r="I37" s="311" t="s">
        <v>8</v>
      </c>
      <c r="J37" s="312" t="s">
        <v>9</v>
      </c>
      <c r="K37" s="311" t="s">
        <v>10</v>
      </c>
      <c r="L37" s="312" t="s">
        <v>11</v>
      </c>
      <c r="M37" s="648" t="s">
        <v>12</v>
      </c>
      <c r="N37" s="650"/>
      <c r="O37" s="653"/>
      <c r="P37" s="654"/>
      <c r="Q37" s="646"/>
      <c r="R37" s="646"/>
      <c r="S37" s="656"/>
      <c r="T37" s="658"/>
      <c r="U37" s="310"/>
      <c r="V37" s="310"/>
      <c r="W37" s="310"/>
      <c r="X37" s="310"/>
      <c r="Y37" s="310"/>
      <c r="Z37" s="310"/>
      <c r="AA37" s="58"/>
      <c r="AB37" s="58"/>
      <c r="AC37" s="58"/>
      <c r="AD37" s="58"/>
      <c r="AE37" s="58"/>
      <c r="AF37" s="58"/>
    </row>
    <row r="38" spans="1:32" s="16" customFormat="1" ht="12.75" hidden="1" customHeight="1">
      <c r="A38" s="661"/>
      <c r="B38" s="657"/>
      <c r="C38" s="298" t="s">
        <v>13</v>
      </c>
      <c r="D38" s="298" t="s">
        <v>14</v>
      </c>
      <c r="E38" s="312" t="s">
        <v>13</v>
      </c>
      <c r="F38" s="298" t="s">
        <v>14</v>
      </c>
      <c r="G38" s="298" t="s">
        <v>13</v>
      </c>
      <c r="H38" s="298" t="s">
        <v>14</v>
      </c>
      <c r="I38" s="312" t="s">
        <v>13</v>
      </c>
      <c r="J38" s="298" t="s">
        <v>14</v>
      </c>
      <c r="K38" s="312" t="s">
        <v>13</v>
      </c>
      <c r="L38" s="298" t="s">
        <v>14</v>
      </c>
      <c r="M38" s="298"/>
      <c r="N38" s="298"/>
      <c r="O38" s="312" t="s">
        <v>13</v>
      </c>
      <c r="P38" s="298" t="s">
        <v>14</v>
      </c>
      <c r="Q38" s="298" t="s">
        <v>13</v>
      </c>
      <c r="R38" s="298" t="s">
        <v>14</v>
      </c>
      <c r="S38" s="657"/>
      <c r="T38" s="310"/>
      <c r="U38" s="310"/>
      <c r="V38" s="310"/>
      <c r="W38" s="310"/>
      <c r="X38" s="310"/>
      <c r="Y38" s="310"/>
      <c r="Z38" s="310"/>
      <c r="AA38" s="58" t="s">
        <v>15</v>
      </c>
      <c r="AB38" s="58" t="s">
        <v>16</v>
      </c>
      <c r="AC38" s="58" t="s">
        <v>17</v>
      </c>
      <c r="AD38" s="58" t="s">
        <v>18</v>
      </c>
      <c r="AE38" s="58" t="s">
        <v>19</v>
      </c>
      <c r="AF38" s="58" t="s">
        <v>20</v>
      </c>
    </row>
    <row r="39" spans="1:32" s="16" customFormat="1" ht="12.75" hidden="1" customHeight="1">
      <c r="A39" s="24" t="s">
        <v>38</v>
      </c>
      <c r="B39" s="299">
        <f>B22+7</f>
        <v>43185</v>
      </c>
      <c r="C39" s="298">
        <v>150</v>
      </c>
      <c r="D39" s="298">
        <v>1800</v>
      </c>
      <c r="E39" s="62">
        <v>62</v>
      </c>
      <c r="F39" s="20">
        <v>693</v>
      </c>
      <c r="G39" s="298">
        <f t="shared" ref="G39:G48" si="14">E39-C39</f>
        <v>-88</v>
      </c>
      <c r="H39" s="298">
        <f t="shared" ref="H39:H48" si="15">F39-D39</f>
        <v>-1107</v>
      </c>
      <c r="I39" s="25"/>
      <c r="J39" s="25"/>
      <c r="K39" s="26"/>
      <c r="L39" s="26"/>
      <c r="M39" s="20">
        <f t="shared" ref="M39:M47" si="16">I39+K39</f>
        <v>0</v>
      </c>
      <c r="N39" s="20">
        <f t="shared" ref="N39:N47" si="17">J39+L39</f>
        <v>0</v>
      </c>
      <c r="O39" s="25"/>
      <c r="P39" s="25"/>
      <c r="Q39" s="26"/>
      <c r="R39" s="26"/>
      <c r="S39" s="63"/>
      <c r="AA39" s="58">
        <f>H35</f>
        <v>13</v>
      </c>
      <c r="AB39" s="58" t="str">
        <f>E35</f>
        <v>CTJ-RHR-155-N</v>
      </c>
      <c r="AC39" s="64" t="s">
        <v>140</v>
      </c>
      <c r="AD39" s="58" t="str">
        <f t="shared" ref="AD39:AD47" si="18">A39</f>
        <v>LCH</v>
      </c>
      <c r="AE39" s="58">
        <f t="shared" ref="AE39:AE47" si="19">C39</f>
        <v>150</v>
      </c>
      <c r="AF39" s="65">
        <f t="shared" ref="AF39:AF47" si="20">E39</f>
        <v>62</v>
      </c>
    </row>
    <row r="40" spans="1:32" s="16" customFormat="1" ht="12.75" hidden="1" customHeight="1">
      <c r="A40" s="24"/>
      <c r="B40" s="299"/>
      <c r="C40" s="298"/>
      <c r="D40" s="298"/>
      <c r="E40" s="62"/>
      <c r="F40" s="20"/>
      <c r="G40" s="298">
        <f t="shared" si="14"/>
        <v>0</v>
      </c>
      <c r="H40" s="298">
        <f t="shared" si="15"/>
        <v>0</v>
      </c>
      <c r="I40" s="26"/>
      <c r="J40" s="26"/>
      <c r="K40" s="26"/>
      <c r="L40" s="26"/>
      <c r="M40" s="20">
        <f t="shared" si="16"/>
        <v>0</v>
      </c>
      <c r="N40" s="20">
        <f t="shared" si="17"/>
        <v>0</v>
      </c>
      <c r="O40" s="26"/>
      <c r="P40" s="26"/>
      <c r="Q40" s="26"/>
      <c r="R40" s="26"/>
      <c r="S40" s="63"/>
      <c r="AA40" s="58">
        <f>H35</f>
        <v>13</v>
      </c>
      <c r="AB40" s="58" t="str">
        <f>E35</f>
        <v>CTJ-RHR-155-N</v>
      </c>
      <c r="AC40" s="64" t="s">
        <v>140</v>
      </c>
      <c r="AD40" s="58">
        <f t="shared" si="18"/>
        <v>0</v>
      </c>
      <c r="AE40" s="58">
        <f t="shared" si="19"/>
        <v>0</v>
      </c>
      <c r="AF40" s="65">
        <f t="shared" si="20"/>
        <v>0</v>
      </c>
    </row>
    <row r="41" spans="1:32" s="16" customFormat="1" ht="12.75" hidden="1" customHeight="1">
      <c r="A41" s="24"/>
      <c r="B41" s="299"/>
      <c r="C41" s="298"/>
      <c r="D41" s="298"/>
      <c r="E41" s="62"/>
      <c r="F41" s="20"/>
      <c r="G41" s="298">
        <f t="shared" si="14"/>
        <v>0</v>
      </c>
      <c r="H41" s="298">
        <f t="shared" si="15"/>
        <v>0</v>
      </c>
      <c r="I41" s="25"/>
      <c r="J41" s="25"/>
      <c r="K41" s="20"/>
      <c r="L41" s="20"/>
      <c r="M41" s="20">
        <f t="shared" si="16"/>
        <v>0</v>
      </c>
      <c r="N41" s="20">
        <f t="shared" si="17"/>
        <v>0</v>
      </c>
      <c r="O41" s="25"/>
      <c r="P41" s="25"/>
      <c r="Q41" s="20"/>
      <c r="R41" s="26"/>
      <c r="S41" s="63"/>
      <c r="AA41" s="58">
        <f>H35</f>
        <v>13</v>
      </c>
      <c r="AB41" s="58" t="str">
        <f>E35</f>
        <v>CTJ-RHR-155-N</v>
      </c>
      <c r="AC41" s="64" t="s">
        <v>140</v>
      </c>
      <c r="AD41" s="58">
        <f t="shared" si="18"/>
        <v>0</v>
      </c>
      <c r="AE41" s="58">
        <f t="shared" si="19"/>
        <v>0</v>
      </c>
      <c r="AF41" s="65">
        <f t="shared" si="20"/>
        <v>0</v>
      </c>
    </row>
    <row r="42" spans="1:32" s="16" customFormat="1" ht="12.75" hidden="1" customHeight="1">
      <c r="A42" s="24"/>
      <c r="B42" s="299"/>
      <c r="C42" s="298"/>
      <c r="D42" s="298"/>
      <c r="E42" s="62"/>
      <c r="F42" s="20"/>
      <c r="G42" s="298">
        <f t="shared" si="14"/>
        <v>0</v>
      </c>
      <c r="H42" s="298">
        <f t="shared" si="15"/>
        <v>0</v>
      </c>
      <c r="I42" s="20"/>
      <c r="J42" s="20"/>
      <c r="K42" s="20"/>
      <c r="L42" s="20"/>
      <c r="M42" s="20">
        <f t="shared" si="16"/>
        <v>0</v>
      </c>
      <c r="N42" s="20">
        <f t="shared" si="17"/>
        <v>0</v>
      </c>
      <c r="O42" s="26"/>
      <c r="P42" s="26"/>
      <c r="Q42" s="20"/>
      <c r="R42" s="20"/>
      <c r="S42" s="63"/>
      <c r="AA42" s="58">
        <f>H35</f>
        <v>13</v>
      </c>
      <c r="AB42" s="58" t="str">
        <f>E35</f>
        <v>CTJ-RHR-155-N</v>
      </c>
      <c r="AC42" s="64" t="s">
        <v>140</v>
      </c>
      <c r="AD42" s="58">
        <f t="shared" si="18"/>
        <v>0</v>
      </c>
      <c r="AE42" s="58">
        <f t="shared" si="19"/>
        <v>0</v>
      </c>
      <c r="AF42" s="65">
        <f t="shared" si="20"/>
        <v>0</v>
      </c>
    </row>
    <row r="43" spans="1:32" s="16" customFormat="1" ht="12.75" hidden="1" customHeight="1">
      <c r="A43" s="24"/>
      <c r="B43" s="299"/>
      <c r="C43" s="298"/>
      <c r="D43" s="298"/>
      <c r="E43" s="62"/>
      <c r="F43" s="20"/>
      <c r="G43" s="298">
        <f t="shared" si="14"/>
        <v>0</v>
      </c>
      <c r="H43" s="298">
        <f t="shared" si="15"/>
        <v>0</v>
      </c>
      <c r="I43" s="20"/>
      <c r="J43" s="20"/>
      <c r="K43" s="20"/>
      <c r="L43" s="20"/>
      <c r="M43" s="20">
        <f t="shared" si="16"/>
        <v>0</v>
      </c>
      <c r="N43" s="20">
        <f t="shared" si="17"/>
        <v>0</v>
      </c>
      <c r="O43" s="20"/>
      <c r="P43" s="20"/>
      <c r="Q43" s="20"/>
      <c r="R43" s="20"/>
      <c r="S43" s="63"/>
      <c r="AA43" s="58">
        <f>H35</f>
        <v>13</v>
      </c>
      <c r="AB43" s="58" t="str">
        <f>E35</f>
        <v>CTJ-RHR-155-N</v>
      </c>
      <c r="AC43" s="64" t="s">
        <v>140</v>
      </c>
      <c r="AD43" s="58">
        <f t="shared" si="18"/>
        <v>0</v>
      </c>
      <c r="AE43" s="58">
        <f t="shared" si="19"/>
        <v>0</v>
      </c>
      <c r="AF43" s="65">
        <f t="shared" si="20"/>
        <v>0</v>
      </c>
    </row>
    <row r="44" spans="1:32" s="16" customFormat="1" ht="12.75" hidden="1" customHeight="1">
      <c r="A44" s="24"/>
      <c r="B44" s="299"/>
      <c r="C44" s="298"/>
      <c r="D44" s="298"/>
      <c r="E44" s="62"/>
      <c r="F44" s="20"/>
      <c r="G44" s="298">
        <f t="shared" si="14"/>
        <v>0</v>
      </c>
      <c r="H44" s="298">
        <f t="shared" si="15"/>
        <v>0</v>
      </c>
      <c r="I44" s="20"/>
      <c r="J44" s="20"/>
      <c r="K44" s="20"/>
      <c r="L44" s="20"/>
      <c r="M44" s="20">
        <f t="shared" si="16"/>
        <v>0</v>
      </c>
      <c r="N44" s="20">
        <f t="shared" si="17"/>
        <v>0</v>
      </c>
      <c r="O44" s="20"/>
      <c r="P44" s="20"/>
      <c r="Q44" s="20"/>
      <c r="R44" s="20"/>
      <c r="S44" s="63"/>
      <c r="AA44" s="58">
        <f>H35</f>
        <v>13</v>
      </c>
      <c r="AB44" s="58" t="str">
        <f>E35</f>
        <v>CTJ-RHR-155-N</v>
      </c>
      <c r="AC44" s="64" t="s">
        <v>140</v>
      </c>
      <c r="AD44" s="58">
        <f t="shared" si="18"/>
        <v>0</v>
      </c>
      <c r="AE44" s="58">
        <f t="shared" si="19"/>
        <v>0</v>
      </c>
      <c r="AF44" s="65">
        <f t="shared" si="20"/>
        <v>0</v>
      </c>
    </row>
    <row r="45" spans="1:32" s="16" customFormat="1" ht="12.75" hidden="1" customHeight="1">
      <c r="A45" s="24"/>
      <c r="B45" s="299"/>
      <c r="C45" s="298"/>
      <c r="D45" s="298"/>
      <c r="E45" s="62"/>
      <c r="F45" s="20"/>
      <c r="G45" s="298">
        <f t="shared" si="14"/>
        <v>0</v>
      </c>
      <c r="H45" s="298">
        <f t="shared" si="15"/>
        <v>0</v>
      </c>
      <c r="I45" s="20"/>
      <c r="J45" s="20"/>
      <c r="K45" s="20"/>
      <c r="L45" s="20"/>
      <c r="M45" s="20">
        <f t="shared" si="16"/>
        <v>0</v>
      </c>
      <c r="N45" s="20">
        <f t="shared" si="17"/>
        <v>0</v>
      </c>
      <c r="O45" s="20"/>
      <c r="P45" s="20"/>
      <c r="Q45" s="20"/>
      <c r="R45" s="26"/>
      <c r="S45" s="63"/>
      <c r="AA45" s="58">
        <f>H35</f>
        <v>13</v>
      </c>
      <c r="AB45" s="58" t="str">
        <f>E35</f>
        <v>CTJ-RHR-155-N</v>
      </c>
      <c r="AC45" s="64" t="s">
        <v>140</v>
      </c>
      <c r="AD45" s="58">
        <f t="shared" si="18"/>
        <v>0</v>
      </c>
      <c r="AE45" s="58">
        <f t="shared" si="19"/>
        <v>0</v>
      </c>
      <c r="AF45" s="65">
        <f t="shared" si="20"/>
        <v>0</v>
      </c>
    </row>
    <row r="46" spans="1:32" s="16" customFormat="1" ht="12.75" hidden="1" customHeight="1">
      <c r="A46" s="24"/>
      <c r="B46" s="299"/>
      <c r="C46" s="298"/>
      <c r="D46" s="298"/>
      <c r="E46" s="62"/>
      <c r="F46" s="20"/>
      <c r="G46" s="298">
        <f t="shared" si="14"/>
        <v>0</v>
      </c>
      <c r="H46" s="298">
        <f t="shared" si="15"/>
        <v>0</v>
      </c>
      <c r="I46" s="20"/>
      <c r="J46" s="20"/>
      <c r="K46" s="20"/>
      <c r="L46" s="20"/>
      <c r="M46" s="20">
        <f t="shared" si="16"/>
        <v>0</v>
      </c>
      <c r="N46" s="20">
        <f t="shared" si="17"/>
        <v>0</v>
      </c>
      <c r="O46" s="67"/>
      <c r="P46" s="67"/>
      <c r="Q46" s="20"/>
      <c r="R46" s="20"/>
      <c r="S46" s="63"/>
      <c r="AA46" s="58">
        <f>H35</f>
        <v>13</v>
      </c>
      <c r="AB46" s="58" t="str">
        <f>E35</f>
        <v>CTJ-RHR-155-N</v>
      </c>
      <c r="AC46" s="64" t="s">
        <v>140</v>
      </c>
      <c r="AD46" s="58">
        <f t="shared" si="18"/>
        <v>0</v>
      </c>
      <c r="AE46" s="58">
        <f t="shared" si="19"/>
        <v>0</v>
      </c>
      <c r="AF46" s="65">
        <f t="shared" si="20"/>
        <v>0</v>
      </c>
    </row>
    <row r="47" spans="1:32" s="16" customFormat="1" ht="12.75" hidden="1" customHeight="1">
      <c r="A47" s="24" t="s">
        <v>21</v>
      </c>
      <c r="B47" s="299" t="s">
        <v>34</v>
      </c>
      <c r="C47" s="298"/>
      <c r="D47" s="298"/>
      <c r="E47" s="62"/>
      <c r="F47" s="20"/>
      <c r="G47" s="298">
        <f t="shared" si="14"/>
        <v>0</v>
      </c>
      <c r="H47" s="298">
        <f t="shared" si="15"/>
        <v>0</v>
      </c>
      <c r="I47" s="20"/>
      <c r="J47" s="20"/>
      <c r="K47" s="20"/>
      <c r="L47" s="20"/>
      <c r="M47" s="20">
        <f t="shared" si="16"/>
        <v>0</v>
      </c>
      <c r="N47" s="20">
        <f t="shared" si="17"/>
        <v>0</v>
      </c>
      <c r="O47" s="26"/>
      <c r="P47" s="26"/>
      <c r="Q47" s="26"/>
      <c r="R47" s="26"/>
      <c r="S47" s="63"/>
      <c r="AA47" s="58">
        <f>H35</f>
        <v>13</v>
      </c>
      <c r="AB47" s="58" t="str">
        <f>E35</f>
        <v>CTJ-RHR-155-N</v>
      </c>
      <c r="AC47" s="64" t="s">
        <v>140</v>
      </c>
      <c r="AD47" s="58" t="str">
        <f t="shared" si="18"/>
        <v>COSCO T/S</v>
      </c>
      <c r="AE47" s="58">
        <f t="shared" si="19"/>
        <v>0</v>
      </c>
      <c r="AF47" s="65">
        <f t="shared" si="20"/>
        <v>0</v>
      </c>
    </row>
    <row r="48" spans="1:32" s="16" customFormat="1" ht="12.75" hidden="1" customHeight="1">
      <c r="A48" s="24" t="s">
        <v>22</v>
      </c>
      <c r="B48" s="28"/>
      <c r="C48" s="29">
        <v>150</v>
      </c>
      <c r="D48" s="29">
        <v>1800</v>
      </c>
      <c r="E48" s="68">
        <f>SUM(E39:E47)</f>
        <v>62</v>
      </c>
      <c r="F48" s="30">
        <f>SUM(F39:F47)</f>
        <v>693</v>
      </c>
      <c r="G48" s="29">
        <f t="shared" si="14"/>
        <v>-88</v>
      </c>
      <c r="H48" s="29">
        <f t="shared" si="15"/>
        <v>-1107</v>
      </c>
      <c r="I48" s="31">
        <f t="shared" ref="I48:R48" si="21">SUM(I39:I47)</f>
        <v>0</v>
      </c>
      <c r="J48" s="31">
        <f t="shared" si="21"/>
        <v>0</v>
      </c>
      <c r="K48" s="31">
        <f t="shared" si="21"/>
        <v>0</v>
      </c>
      <c r="L48" s="31">
        <f t="shared" si="21"/>
        <v>0</v>
      </c>
      <c r="M48" s="31">
        <f t="shared" si="21"/>
        <v>0</v>
      </c>
      <c r="N48" s="31">
        <f t="shared" si="21"/>
        <v>0</v>
      </c>
      <c r="O48" s="20">
        <f t="shared" si="21"/>
        <v>0</v>
      </c>
      <c r="P48" s="31">
        <f t="shared" si="21"/>
        <v>0</v>
      </c>
      <c r="Q48" s="31">
        <f t="shared" si="21"/>
        <v>0</v>
      </c>
      <c r="R48" s="31">
        <f t="shared" si="21"/>
        <v>0</v>
      </c>
      <c r="S48" s="63"/>
      <c r="AA48" s="58"/>
      <c r="AB48" s="58"/>
      <c r="AC48" s="64"/>
      <c r="AD48" s="58"/>
      <c r="AE48" s="58"/>
      <c r="AF48" s="58"/>
    </row>
    <row r="49" spans="1:32" s="16" customFormat="1" ht="12.75" hidden="1" customHeight="1">
      <c r="A49" s="69">
        <f>D48/C48</f>
        <v>12</v>
      </c>
      <c r="C49" s="70"/>
      <c r="E49" s="258">
        <f>E48/C48</f>
        <v>0.41333333333333333</v>
      </c>
      <c r="F49" s="258">
        <f>F48/D48</f>
        <v>0.38500000000000001</v>
      </c>
      <c r="I49" s="71" t="s">
        <v>89</v>
      </c>
      <c r="J49" s="72">
        <f>E48/C48</f>
        <v>0.41333333333333333</v>
      </c>
      <c r="K49" s="71"/>
      <c r="L49" s="71">
        <f>C48*0.9</f>
        <v>135</v>
      </c>
      <c r="M49" s="71"/>
      <c r="N49" s="71"/>
      <c r="O49" s="88" t="s">
        <v>173</v>
      </c>
      <c r="P49" s="71"/>
      <c r="Q49" s="73"/>
      <c r="R49" s="16">
        <v>5320</v>
      </c>
      <c r="AA49" s="58"/>
      <c r="AB49" s="58"/>
      <c r="AC49" s="64"/>
      <c r="AD49" s="58"/>
      <c r="AE49" s="58"/>
      <c r="AF49" s="58"/>
    </row>
    <row r="50" spans="1:32" hidden="1"/>
    <row r="51" spans="1:32" hidden="1"/>
    <row r="52" spans="1:32" s="12" customFormat="1" ht="12.75" hidden="1" customHeight="1">
      <c r="A52" s="237" t="s">
        <v>341</v>
      </c>
      <c r="B52" s="238" t="s">
        <v>429</v>
      </c>
      <c r="C52" s="239"/>
      <c r="D52" s="240"/>
      <c r="E52" s="238" t="s">
        <v>460</v>
      </c>
      <c r="F52" s="240"/>
      <c r="G52" s="237" t="s">
        <v>0</v>
      </c>
      <c r="H52" s="241">
        <v>14</v>
      </c>
      <c r="I52" s="240"/>
      <c r="J52" s="240" t="s">
        <v>74</v>
      </c>
      <c r="K52" s="240"/>
      <c r="L52" s="240"/>
      <c r="M52" s="242"/>
      <c r="N52" s="242"/>
      <c r="O52" s="242"/>
      <c r="P52" s="242"/>
      <c r="Q52" s="242"/>
      <c r="R52" s="242"/>
      <c r="S52" s="242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2" s="16" customFormat="1" ht="12.75" hidden="1" customHeight="1">
      <c r="A53" s="659" t="s">
        <v>6</v>
      </c>
      <c r="B53" s="655" t="s">
        <v>7</v>
      </c>
      <c r="C53" s="651" t="s">
        <v>1</v>
      </c>
      <c r="D53" s="652"/>
      <c r="E53" s="651" t="s">
        <v>2</v>
      </c>
      <c r="F53" s="652"/>
      <c r="G53" s="646" t="s">
        <v>3</v>
      </c>
      <c r="H53" s="646"/>
      <c r="I53" s="648" t="s">
        <v>4</v>
      </c>
      <c r="J53" s="649"/>
      <c r="K53" s="649"/>
      <c r="L53" s="649"/>
      <c r="M53" s="649"/>
      <c r="N53" s="650"/>
      <c r="O53" s="651"/>
      <c r="P53" s="652"/>
      <c r="Q53" s="646"/>
      <c r="R53" s="646"/>
      <c r="S53" s="655" t="s">
        <v>5</v>
      </c>
      <c r="T53" s="658"/>
      <c r="U53" s="367"/>
      <c r="V53" s="367"/>
      <c r="W53" s="367"/>
      <c r="X53" s="367"/>
      <c r="Y53" s="367"/>
      <c r="Z53" s="367"/>
      <c r="AA53" s="58"/>
      <c r="AB53" s="58"/>
      <c r="AC53" s="58"/>
      <c r="AD53" s="58"/>
      <c r="AE53" s="58"/>
      <c r="AF53" s="58"/>
    </row>
    <row r="54" spans="1:32" s="16" customFormat="1" ht="12.75" hidden="1" customHeight="1">
      <c r="A54" s="660"/>
      <c r="B54" s="656"/>
      <c r="C54" s="653"/>
      <c r="D54" s="654"/>
      <c r="E54" s="653"/>
      <c r="F54" s="654"/>
      <c r="G54" s="646"/>
      <c r="H54" s="646"/>
      <c r="I54" s="357" t="s">
        <v>8</v>
      </c>
      <c r="J54" s="359" t="s">
        <v>9</v>
      </c>
      <c r="K54" s="357" t="s">
        <v>10</v>
      </c>
      <c r="L54" s="359" t="s">
        <v>11</v>
      </c>
      <c r="M54" s="648" t="s">
        <v>12</v>
      </c>
      <c r="N54" s="650"/>
      <c r="O54" s="653"/>
      <c r="P54" s="654"/>
      <c r="Q54" s="646"/>
      <c r="R54" s="646"/>
      <c r="S54" s="656"/>
      <c r="T54" s="658"/>
      <c r="U54" s="367"/>
      <c r="V54" s="367"/>
      <c r="W54" s="367"/>
      <c r="X54" s="367"/>
      <c r="Y54" s="367"/>
      <c r="Z54" s="367"/>
      <c r="AA54" s="58"/>
      <c r="AB54" s="58"/>
      <c r="AC54" s="58"/>
      <c r="AD54" s="58"/>
      <c r="AE54" s="58"/>
      <c r="AF54" s="58"/>
    </row>
    <row r="55" spans="1:32" s="16" customFormat="1" ht="12.75" hidden="1" customHeight="1">
      <c r="A55" s="661"/>
      <c r="B55" s="657"/>
      <c r="C55" s="355" t="s">
        <v>13</v>
      </c>
      <c r="D55" s="355" t="s">
        <v>14</v>
      </c>
      <c r="E55" s="359" t="s">
        <v>13</v>
      </c>
      <c r="F55" s="355" t="s">
        <v>14</v>
      </c>
      <c r="G55" s="355" t="s">
        <v>13</v>
      </c>
      <c r="H55" s="355" t="s">
        <v>14</v>
      </c>
      <c r="I55" s="359" t="s">
        <v>13</v>
      </c>
      <c r="J55" s="355" t="s">
        <v>14</v>
      </c>
      <c r="K55" s="359" t="s">
        <v>13</v>
      </c>
      <c r="L55" s="355" t="s">
        <v>14</v>
      </c>
      <c r="M55" s="355"/>
      <c r="N55" s="355"/>
      <c r="O55" s="359" t="s">
        <v>13</v>
      </c>
      <c r="P55" s="355" t="s">
        <v>14</v>
      </c>
      <c r="Q55" s="355" t="s">
        <v>13</v>
      </c>
      <c r="R55" s="355" t="s">
        <v>14</v>
      </c>
      <c r="S55" s="657"/>
      <c r="T55" s="367"/>
      <c r="U55" s="367"/>
      <c r="V55" s="367"/>
      <c r="W55" s="367"/>
      <c r="X55" s="367"/>
      <c r="Y55" s="367"/>
      <c r="Z55" s="367"/>
      <c r="AA55" s="58" t="s">
        <v>15</v>
      </c>
      <c r="AB55" s="58" t="s">
        <v>16</v>
      </c>
      <c r="AC55" s="58" t="s">
        <v>17</v>
      </c>
      <c r="AD55" s="58" t="s">
        <v>18</v>
      </c>
      <c r="AE55" s="58" t="s">
        <v>19</v>
      </c>
      <c r="AF55" s="58" t="s">
        <v>20</v>
      </c>
    </row>
    <row r="56" spans="1:32" s="16" customFormat="1" ht="12.75" hidden="1" customHeight="1">
      <c r="A56" s="24" t="s">
        <v>38</v>
      </c>
      <c r="B56" s="356">
        <f>B39+7</f>
        <v>43192</v>
      </c>
      <c r="C56" s="355">
        <v>150</v>
      </c>
      <c r="D56" s="355">
        <v>1800</v>
      </c>
      <c r="E56" s="62">
        <v>60</v>
      </c>
      <c r="F56" s="20">
        <v>800</v>
      </c>
      <c r="G56" s="355">
        <f t="shared" ref="G56:G65" si="22">E56-C56</f>
        <v>-90</v>
      </c>
      <c r="H56" s="355">
        <f t="shared" ref="H56:H65" si="23">F56-D56</f>
        <v>-1000</v>
      </c>
      <c r="I56" s="25"/>
      <c r="J56" s="25"/>
      <c r="K56" s="26"/>
      <c r="L56" s="26"/>
      <c r="M56" s="20">
        <f t="shared" ref="M56:M64" si="24">I56+K56</f>
        <v>0</v>
      </c>
      <c r="N56" s="20">
        <f t="shared" ref="N56:N64" si="25">J56+L56</f>
        <v>0</v>
      </c>
      <c r="O56" s="25"/>
      <c r="P56" s="25"/>
      <c r="Q56" s="26"/>
      <c r="R56" s="26"/>
      <c r="S56" s="63"/>
      <c r="AA56" s="58">
        <f>H52</f>
        <v>14</v>
      </c>
      <c r="AB56" s="58" t="str">
        <f>E52</f>
        <v>CTJ-RK7-182-N</v>
      </c>
      <c r="AC56" s="64" t="s">
        <v>140</v>
      </c>
      <c r="AD56" s="58" t="str">
        <f t="shared" ref="AD56:AD64" si="26">A56</f>
        <v>LCH</v>
      </c>
      <c r="AE56" s="58">
        <f t="shared" ref="AE56:AE64" si="27">C56</f>
        <v>150</v>
      </c>
      <c r="AF56" s="65">
        <f t="shared" ref="AF56:AF64" si="28">E56</f>
        <v>60</v>
      </c>
    </row>
    <row r="57" spans="1:32" s="16" customFormat="1" ht="12.75" hidden="1" customHeight="1">
      <c r="A57" s="24"/>
      <c r="B57" s="356"/>
      <c r="C57" s="355"/>
      <c r="D57" s="355"/>
      <c r="E57" s="62"/>
      <c r="F57" s="20"/>
      <c r="G57" s="355">
        <f t="shared" si="22"/>
        <v>0</v>
      </c>
      <c r="H57" s="355">
        <f t="shared" si="23"/>
        <v>0</v>
      </c>
      <c r="I57" s="26"/>
      <c r="J57" s="26"/>
      <c r="K57" s="26"/>
      <c r="L57" s="26"/>
      <c r="M57" s="20">
        <f t="shared" si="24"/>
        <v>0</v>
      </c>
      <c r="N57" s="20">
        <f t="shared" si="25"/>
        <v>0</v>
      </c>
      <c r="O57" s="26"/>
      <c r="P57" s="26"/>
      <c r="Q57" s="26"/>
      <c r="R57" s="26"/>
      <c r="S57" s="63"/>
      <c r="AA57" s="58">
        <f>H52</f>
        <v>14</v>
      </c>
      <c r="AB57" s="58" t="str">
        <f>E52</f>
        <v>CTJ-RK7-182-N</v>
      </c>
      <c r="AC57" s="64" t="s">
        <v>140</v>
      </c>
      <c r="AD57" s="58">
        <f t="shared" si="26"/>
        <v>0</v>
      </c>
      <c r="AE57" s="58">
        <f t="shared" si="27"/>
        <v>0</v>
      </c>
      <c r="AF57" s="65">
        <f t="shared" si="28"/>
        <v>0</v>
      </c>
    </row>
    <row r="58" spans="1:32" s="16" customFormat="1" ht="12.75" hidden="1" customHeight="1">
      <c r="A58" s="24"/>
      <c r="B58" s="356"/>
      <c r="C58" s="355"/>
      <c r="D58" s="355"/>
      <c r="E58" s="62"/>
      <c r="F58" s="20"/>
      <c r="G58" s="355">
        <f t="shared" si="22"/>
        <v>0</v>
      </c>
      <c r="H58" s="355">
        <f t="shared" si="23"/>
        <v>0</v>
      </c>
      <c r="I58" s="25"/>
      <c r="J58" s="25"/>
      <c r="K58" s="20"/>
      <c r="L58" s="20"/>
      <c r="M58" s="20">
        <f t="shared" si="24"/>
        <v>0</v>
      </c>
      <c r="N58" s="20">
        <f t="shared" si="25"/>
        <v>0</v>
      </c>
      <c r="O58" s="25"/>
      <c r="P58" s="25"/>
      <c r="Q58" s="20"/>
      <c r="R58" s="26"/>
      <c r="S58" s="63"/>
      <c r="AA58" s="58">
        <f>H52</f>
        <v>14</v>
      </c>
      <c r="AB58" s="58" t="str">
        <f>E52</f>
        <v>CTJ-RK7-182-N</v>
      </c>
      <c r="AC58" s="64" t="s">
        <v>140</v>
      </c>
      <c r="AD58" s="58">
        <f t="shared" si="26"/>
        <v>0</v>
      </c>
      <c r="AE58" s="58">
        <f t="shared" si="27"/>
        <v>0</v>
      </c>
      <c r="AF58" s="65">
        <f t="shared" si="28"/>
        <v>0</v>
      </c>
    </row>
    <row r="59" spans="1:32" s="16" customFormat="1" ht="12.75" hidden="1" customHeight="1">
      <c r="A59" s="24"/>
      <c r="B59" s="356"/>
      <c r="C59" s="355"/>
      <c r="D59" s="355"/>
      <c r="E59" s="62"/>
      <c r="F59" s="20"/>
      <c r="G59" s="355">
        <f t="shared" si="22"/>
        <v>0</v>
      </c>
      <c r="H59" s="355">
        <f t="shared" si="23"/>
        <v>0</v>
      </c>
      <c r="I59" s="20"/>
      <c r="J59" s="20"/>
      <c r="K59" s="20"/>
      <c r="L59" s="20"/>
      <c r="M59" s="20">
        <f t="shared" si="24"/>
        <v>0</v>
      </c>
      <c r="N59" s="20">
        <f t="shared" si="25"/>
        <v>0</v>
      </c>
      <c r="O59" s="26"/>
      <c r="P59" s="26"/>
      <c r="Q59" s="20"/>
      <c r="R59" s="20"/>
      <c r="S59" s="63"/>
      <c r="AA59" s="58">
        <f>H52</f>
        <v>14</v>
      </c>
      <c r="AB59" s="58" t="str">
        <f>E52</f>
        <v>CTJ-RK7-182-N</v>
      </c>
      <c r="AC59" s="64" t="s">
        <v>140</v>
      </c>
      <c r="AD59" s="58">
        <f t="shared" si="26"/>
        <v>0</v>
      </c>
      <c r="AE59" s="58">
        <f t="shared" si="27"/>
        <v>0</v>
      </c>
      <c r="AF59" s="65">
        <f t="shared" si="28"/>
        <v>0</v>
      </c>
    </row>
    <row r="60" spans="1:32" s="16" customFormat="1" ht="12.75" hidden="1" customHeight="1">
      <c r="A60" s="24"/>
      <c r="B60" s="356"/>
      <c r="C60" s="355"/>
      <c r="D60" s="355"/>
      <c r="E60" s="62"/>
      <c r="F60" s="20"/>
      <c r="G60" s="355">
        <f t="shared" si="22"/>
        <v>0</v>
      </c>
      <c r="H60" s="355">
        <f t="shared" si="23"/>
        <v>0</v>
      </c>
      <c r="I60" s="20"/>
      <c r="J60" s="20"/>
      <c r="K60" s="20"/>
      <c r="L60" s="20"/>
      <c r="M60" s="20">
        <f t="shared" si="24"/>
        <v>0</v>
      </c>
      <c r="N60" s="20">
        <f t="shared" si="25"/>
        <v>0</v>
      </c>
      <c r="O60" s="20"/>
      <c r="P60" s="20"/>
      <c r="Q60" s="20"/>
      <c r="R60" s="20"/>
      <c r="S60" s="63"/>
      <c r="AA60" s="58">
        <f>H52</f>
        <v>14</v>
      </c>
      <c r="AB60" s="58" t="str">
        <f>E52</f>
        <v>CTJ-RK7-182-N</v>
      </c>
      <c r="AC60" s="64" t="s">
        <v>140</v>
      </c>
      <c r="AD60" s="58">
        <f t="shared" si="26"/>
        <v>0</v>
      </c>
      <c r="AE60" s="58">
        <f t="shared" si="27"/>
        <v>0</v>
      </c>
      <c r="AF60" s="65">
        <f t="shared" si="28"/>
        <v>0</v>
      </c>
    </row>
    <row r="61" spans="1:32" s="16" customFormat="1" ht="12.75" hidden="1" customHeight="1">
      <c r="A61" s="24"/>
      <c r="B61" s="356"/>
      <c r="C61" s="355"/>
      <c r="D61" s="355"/>
      <c r="E61" s="62"/>
      <c r="F61" s="20"/>
      <c r="G61" s="355">
        <f t="shared" si="22"/>
        <v>0</v>
      </c>
      <c r="H61" s="355">
        <f t="shared" si="23"/>
        <v>0</v>
      </c>
      <c r="I61" s="20"/>
      <c r="J61" s="20"/>
      <c r="K61" s="20"/>
      <c r="L61" s="20"/>
      <c r="M61" s="20">
        <f t="shared" si="24"/>
        <v>0</v>
      </c>
      <c r="N61" s="20">
        <f t="shared" si="25"/>
        <v>0</v>
      </c>
      <c r="O61" s="20"/>
      <c r="P61" s="20"/>
      <c r="Q61" s="20"/>
      <c r="R61" s="20"/>
      <c r="S61" s="63"/>
      <c r="AA61" s="58">
        <f>H52</f>
        <v>14</v>
      </c>
      <c r="AB61" s="58" t="str">
        <f>E52</f>
        <v>CTJ-RK7-182-N</v>
      </c>
      <c r="AC61" s="64" t="s">
        <v>140</v>
      </c>
      <c r="AD61" s="58">
        <f t="shared" si="26"/>
        <v>0</v>
      </c>
      <c r="AE61" s="58">
        <f t="shared" si="27"/>
        <v>0</v>
      </c>
      <c r="AF61" s="65">
        <f t="shared" si="28"/>
        <v>0</v>
      </c>
    </row>
    <row r="62" spans="1:32" s="16" customFormat="1" ht="12.75" hidden="1" customHeight="1">
      <c r="A62" s="24"/>
      <c r="B62" s="356"/>
      <c r="C62" s="355"/>
      <c r="D62" s="355"/>
      <c r="E62" s="62"/>
      <c r="F62" s="20"/>
      <c r="G62" s="355">
        <f t="shared" si="22"/>
        <v>0</v>
      </c>
      <c r="H62" s="355">
        <f t="shared" si="23"/>
        <v>0</v>
      </c>
      <c r="I62" s="20"/>
      <c r="J62" s="20"/>
      <c r="K62" s="20"/>
      <c r="L62" s="20"/>
      <c r="M62" s="20">
        <f t="shared" si="24"/>
        <v>0</v>
      </c>
      <c r="N62" s="20">
        <f t="shared" si="25"/>
        <v>0</v>
      </c>
      <c r="O62" s="20"/>
      <c r="P62" s="20"/>
      <c r="Q62" s="20"/>
      <c r="R62" s="26"/>
      <c r="S62" s="63"/>
      <c r="AA62" s="58">
        <f>H52</f>
        <v>14</v>
      </c>
      <c r="AB62" s="58" t="str">
        <f>E52</f>
        <v>CTJ-RK7-182-N</v>
      </c>
      <c r="AC62" s="64" t="s">
        <v>140</v>
      </c>
      <c r="AD62" s="58">
        <f t="shared" si="26"/>
        <v>0</v>
      </c>
      <c r="AE62" s="58">
        <f t="shared" si="27"/>
        <v>0</v>
      </c>
      <c r="AF62" s="65">
        <f t="shared" si="28"/>
        <v>0</v>
      </c>
    </row>
    <row r="63" spans="1:32" s="16" customFormat="1" ht="12.75" hidden="1" customHeight="1">
      <c r="A63" s="24"/>
      <c r="B63" s="356"/>
      <c r="C63" s="355"/>
      <c r="D63" s="355"/>
      <c r="E63" s="62"/>
      <c r="F63" s="20"/>
      <c r="G63" s="355">
        <f t="shared" si="22"/>
        <v>0</v>
      </c>
      <c r="H63" s="355">
        <f t="shared" si="23"/>
        <v>0</v>
      </c>
      <c r="I63" s="20"/>
      <c r="J63" s="20"/>
      <c r="K63" s="20"/>
      <c r="L63" s="20"/>
      <c r="M63" s="20">
        <f t="shared" si="24"/>
        <v>0</v>
      </c>
      <c r="N63" s="20">
        <f t="shared" si="25"/>
        <v>0</v>
      </c>
      <c r="O63" s="67"/>
      <c r="P63" s="67"/>
      <c r="Q63" s="20"/>
      <c r="R63" s="20"/>
      <c r="S63" s="63"/>
      <c r="AA63" s="58">
        <f>H52</f>
        <v>14</v>
      </c>
      <c r="AB63" s="58" t="str">
        <f>E52</f>
        <v>CTJ-RK7-182-N</v>
      </c>
      <c r="AC63" s="64" t="s">
        <v>140</v>
      </c>
      <c r="AD63" s="58">
        <f t="shared" si="26"/>
        <v>0</v>
      </c>
      <c r="AE63" s="58">
        <f t="shared" si="27"/>
        <v>0</v>
      </c>
      <c r="AF63" s="65">
        <f t="shared" si="28"/>
        <v>0</v>
      </c>
    </row>
    <row r="64" spans="1:32" s="16" customFormat="1" ht="12.75" hidden="1" customHeight="1">
      <c r="A64" s="24" t="s">
        <v>21</v>
      </c>
      <c r="B64" s="356" t="s">
        <v>34</v>
      </c>
      <c r="C64" s="355"/>
      <c r="D64" s="355"/>
      <c r="E64" s="62"/>
      <c r="F64" s="20"/>
      <c r="G64" s="355">
        <f t="shared" si="22"/>
        <v>0</v>
      </c>
      <c r="H64" s="355">
        <f t="shared" si="23"/>
        <v>0</v>
      </c>
      <c r="I64" s="20"/>
      <c r="J64" s="20"/>
      <c r="K64" s="20"/>
      <c r="L64" s="20"/>
      <c r="M64" s="20">
        <f t="shared" si="24"/>
        <v>0</v>
      </c>
      <c r="N64" s="20">
        <f t="shared" si="25"/>
        <v>0</v>
      </c>
      <c r="O64" s="26"/>
      <c r="P64" s="26"/>
      <c r="Q64" s="26"/>
      <c r="R64" s="26"/>
      <c r="S64" s="63"/>
      <c r="AA64" s="58">
        <f>H52</f>
        <v>14</v>
      </c>
      <c r="AB64" s="58" t="str">
        <f>E52</f>
        <v>CTJ-RK7-182-N</v>
      </c>
      <c r="AC64" s="64" t="s">
        <v>140</v>
      </c>
      <c r="AD64" s="58" t="str">
        <f t="shared" si="26"/>
        <v>COSCO T/S</v>
      </c>
      <c r="AE64" s="58">
        <f t="shared" si="27"/>
        <v>0</v>
      </c>
      <c r="AF64" s="65">
        <f t="shared" si="28"/>
        <v>0</v>
      </c>
    </row>
    <row r="65" spans="1:32" s="16" customFormat="1" ht="12.75" hidden="1" customHeight="1">
      <c r="A65" s="24" t="s">
        <v>22</v>
      </c>
      <c r="B65" s="28"/>
      <c r="C65" s="29">
        <v>150</v>
      </c>
      <c r="D65" s="29">
        <v>1800</v>
      </c>
      <c r="E65" s="68">
        <f>SUM(E56:E64)</f>
        <v>60</v>
      </c>
      <c r="F65" s="30">
        <f>SUM(F56:F64)</f>
        <v>800</v>
      </c>
      <c r="G65" s="29">
        <f t="shared" si="22"/>
        <v>-90</v>
      </c>
      <c r="H65" s="29">
        <f t="shared" si="23"/>
        <v>-1000</v>
      </c>
      <c r="I65" s="31">
        <f t="shared" ref="I65:R65" si="29">SUM(I56:I64)</f>
        <v>0</v>
      </c>
      <c r="J65" s="31">
        <f t="shared" si="29"/>
        <v>0</v>
      </c>
      <c r="K65" s="31">
        <f t="shared" si="29"/>
        <v>0</v>
      </c>
      <c r="L65" s="31">
        <f t="shared" si="29"/>
        <v>0</v>
      </c>
      <c r="M65" s="31">
        <f t="shared" si="29"/>
        <v>0</v>
      </c>
      <c r="N65" s="31">
        <f t="shared" si="29"/>
        <v>0</v>
      </c>
      <c r="O65" s="20">
        <f t="shared" si="29"/>
        <v>0</v>
      </c>
      <c r="P65" s="31">
        <f t="shared" si="29"/>
        <v>0</v>
      </c>
      <c r="Q65" s="31">
        <f t="shared" si="29"/>
        <v>0</v>
      </c>
      <c r="R65" s="31">
        <f t="shared" si="29"/>
        <v>0</v>
      </c>
      <c r="S65" s="63"/>
      <c r="AA65" s="58"/>
      <c r="AB65" s="58"/>
      <c r="AC65" s="64"/>
      <c r="AD65" s="58"/>
      <c r="AE65" s="58"/>
      <c r="AF65" s="58"/>
    </row>
    <row r="66" spans="1:32" s="16" customFormat="1" ht="12.75" hidden="1" customHeight="1">
      <c r="A66" s="69">
        <f>D65/C65</f>
        <v>12</v>
      </c>
      <c r="C66" s="70"/>
      <c r="E66" s="258">
        <f>E65/C65</f>
        <v>0.4</v>
      </c>
      <c r="F66" s="258">
        <f>F65/D65</f>
        <v>0.44444444444444442</v>
      </c>
      <c r="I66" s="71" t="s">
        <v>89</v>
      </c>
      <c r="J66" s="72">
        <f>E65/C65</f>
        <v>0.4</v>
      </c>
      <c r="K66" s="71"/>
      <c r="L66" s="71">
        <f>C65*0.9</f>
        <v>135</v>
      </c>
      <c r="M66" s="71"/>
      <c r="N66" s="71"/>
      <c r="O66" s="88" t="s">
        <v>173</v>
      </c>
      <c r="P66" s="71"/>
      <c r="Q66" s="73"/>
      <c r="R66" s="16">
        <v>5320</v>
      </c>
      <c r="AA66" s="58"/>
      <c r="AB66" s="58"/>
      <c r="AC66" s="64"/>
      <c r="AD66" s="58"/>
      <c r="AE66" s="58"/>
      <c r="AF66" s="58"/>
    </row>
    <row r="67" spans="1:32" hidden="1"/>
    <row r="68" spans="1:32" hidden="1"/>
    <row r="69" spans="1:32" s="12" customFormat="1" ht="12.75" hidden="1" customHeight="1">
      <c r="A69" s="237" t="s">
        <v>341</v>
      </c>
      <c r="B69" s="238" t="s">
        <v>495</v>
      </c>
      <c r="C69" s="239"/>
      <c r="D69" s="240"/>
      <c r="E69" s="238" t="s">
        <v>496</v>
      </c>
      <c r="F69" s="240"/>
      <c r="G69" s="237" t="s">
        <v>0</v>
      </c>
      <c r="H69" s="241">
        <v>15</v>
      </c>
      <c r="I69" s="240"/>
      <c r="J69" s="240" t="s">
        <v>74</v>
      </c>
      <c r="K69" s="240"/>
      <c r="L69" s="240"/>
      <c r="M69" s="242"/>
      <c r="N69" s="242"/>
      <c r="O69" s="242"/>
      <c r="P69" s="242"/>
      <c r="Q69" s="242"/>
      <c r="R69" s="242"/>
      <c r="S69" s="242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32" s="16" customFormat="1" ht="12.75" hidden="1" customHeight="1">
      <c r="A70" s="659" t="s">
        <v>6</v>
      </c>
      <c r="B70" s="655" t="s">
        <v>7</v>
      </c>
      <c r="C70" s="651" t="s">
        <v>1</v>
      </c>
      <c r="D70" s="652"/>
      <c r="E70" s="651" t="s">
        <v>2</v>
      </c>
      <c r="F70" s="652"/>
      <c r="G70" s="646" t="s">
        <v>3</v>
      </c>
      <c r="H70" s="646"/>
      <c r="I70" s="648" t="s">
        <v>4</v>
      </c>
      <c r="J70" s="649"/>
      <c r="K70" s="649"/>
      <c r="L70" s="649"/>
      <c r="M70" s="649"/>
      <c r="N70" s="650"/>
      <c r="O70" s="651"/>
      <c r="P70" s="652"/>
      <c r="Q70" s="646"/>
      <c r="R70" s="646"/>
      <c r="S70" s="655" t="s">
        <v>5</v>
      </c>
      <c r="T70" s="658"/>
      <c r="U70" s="385"/>
      <c r="V70" s="385"/>
      <c r="W70" s="385"/>
      <c r="X70" s="385"/>
      <c r="Y70" s="385"/>
      <c r="Z70" s="385"/>
      <c r="AA70" s="58"/>
      <c r="AB70" s="58"/>
      <c r="AC70" s="58"/>
      <c r="AD70" s="58"/>
      <c r="AE70" s="58"/>
      <c r="AF70" s="58"/>
    </row>
    <row r="71" spans="1:32" s="16" customFormat="1" ht="12.75" hidden="1" customHeight="1">
      <c r="A71" s="660"/>
      <c r="B71" s="656"/>
      <c r="C71" s="653"/>
      <c r="D71" s="654"/>
      <c r="E71" s="653"/>
      <c r="F71" s="654"/>
      <c r="G71" s="646"/>
      <c r="H71" s="646"/>
      <c r="I71" s="375" t="s">
        <v>8</v>
      </c>
      <c r="J71" s="377" t="s">
        <v>9</v>
      </c>
      <c r="K71" s="375" t="s">
        <v>10</v>
      </c>
      <c r="L71" s="377" t="s">
        <v>11</v>
      </c>
      <c r="M71" s="648" t="s">
        <v>12</v>
      </c>
      <c r="N71" s="650"/>
      <c r="O71" s="653"/>
      <c r="P71" s="654"/>
      <c r="Q71" s="646"/>
      <c r="R71" s="646"/>
      <c r="S71" s="656"/>
      <c r="T71" s="658"/>
      <c r="U71" s="385"/>
      <c r="V71" s="385"/>
      <c r="W71" s="385"/>
      <c r="X71" s="385"/>
      <c r="Y71" s="385"/>
      <c r="Z71" s="385"/>
      <c r="AA71" s="58"/>
      <c r="AB71" s="58"/>
      <c r="AC71" s="58"/>
      <c r="AD71" s="58"/>
      <c r="AE71" s="58"/>
      <c r="AF71" s="58"/>
    </row>
    <row r="72" spans="1:32" s="16" customFormat="1" ht="12.75" hidden="1" customHeight="1">
      <c r="A72" s="661"/>
      <c r="B72" s="657"/>
      <c r="C72" s="373" t="s">
        <v>13</v>
      </c>
      <c r="D72" s="373" t="s">
        <v>14</v>
      </c>
      <c r="E72" s="377" t="s">
        <v>13</v>
      </c>
      <c r="F72" s="373" t="s">
        <v>14</v>
      </c>
      <c r="G72" s="373" t="s">
        <v>13</v>
      </c>
      <c r="H72" s="373" t="s">
        <v>14</v>
      </c>
      <c r="I72" s="377" t="s">
        <v>13</v>
      </c>
      <c r="J72" s="373" t="s">
        <v>14</v>
      </c>
      <c r="K72" s="377" t="s">
        <v>13</v>
      </c>
      <c r="L72" s="373" t="s">
        <v>14</v>
      </c>
      <c r="M72" s="373"/>
      <c r="N72" s="373"/>
      <c r="O72" s="377" t="s">
        <v>13</v>
      </c>
      <c r="P72" s="373" t="s">
        <v>14</v>
      </c>
      <c r="Q72" s="373" t="s">
        <v>13</v>
      </c>
      <c r="R72" s="373" t="s">
        <v>14</v>
      </c>
      <c r="S72" s="657"/>
      <c r="T72" s="385"/>
      <c r="U72" s="385"/>
      <c r="V72" s="385"/>
      <c r="W72" s="385"/>
      <c r="X72" s="385"/>
      <c r="Y72" s="385"/>
      <c r="Z72" s="385"/>
      <c r="AA72" s="58" t="s">
        <v>15</v>
      </c>
      <c r="AB72" s="58" t="s">
        <v>16</v>
      </c>
      <c r="AC72" s="58" t="s">
        <v>17</v>
      </c>
      <c r="AD72" s="58" t="s">
        <v>18</v>
      </c>
      <c r="AE72" s="58" t="s">
        <v>19</v>
      </c>
      <c r="AF72" s="58" t="s">
        <v>20</v>
      </c>
    </row>
    <row r="73" spans="1:32" s="16" customFormat="1" ht="12.75" hidden="1" customHeight="1">
      <c r="A73" s="24" t="s">
        <v>38</v>
      </c>
      <c r="B73" s="374">
        <f>B56+7</f>
        <v>43199</v>
      </c>
      <c r="C73" s="373">
        <v>150</v>
      </c>
      <c r="D73" s="373">
        <v>1800</v>
      </c>
      <c r="E73" s="62">
        <v>77</v>
      </c>
      <c r="F73" s="20">
        <v>946</v>
      </c>
      <c r="G73" s="373">
        <f t="shared" ref="G73:G82" si="30">E73-C73</f>
        <v>-73</v>
      </c>
      <c r="H73" s="373">
        <f t="shared" ref="H73:H82" si="31">F73-D73</f>
        <v>-854</v>
      </c>
      <c r="I73" s="25"/>
      <c r="J73" s="25"/>
      <c r="K73" s="26"/>
      <c r="L73" s="26"/>
      <c r="M73" s="20">
        <f t="shared" ref="M73:M81" si="32">I73+K73</f>
        <v>0</v>
      </c>
      <c r="N73" s="20">
        <f t="shared" ref="N73:N81" si="33">J73+L73</f>
        <v>0</v>
      </c>
      <c r="O73" s="25"/>
      <c r="P73" s="25"/>
      <c r="Q73" s="26"/>
      <c r="R73" s="26"/>
      <c r="S73" s="63"/>
      <c r="AA73" s="58">
        <f>H69</f>
        <v>15</v>
      </c>
      <c r="AB73" s="58" t="str">
        <f>E69</f>
        <v>CTJ-RHO-105-N</v>
      </c>
      <c r="AC73" s="64" t="s">
        <v>140</v>
      </c>
      <c r="AD73" s="58" t="str">
        <f t="shared" ref="AD73:AD81" si="34">A73</f>
        <v>LCH</v>
      </c>
      <c r="AE73" s="58">
        <f t="shared" ref="AE73:AE81" si="35">C73</f>
        <v>150</v>
      </c>
      <c r="AF73" s="65">
        <f t="shared" ref="AF73:AF81" si="36">E73</f>
        <v>77</v>
      </c>
    </row>
    <row r="74" spans="1:32" s="16" customFormat="1" ht="12.75" hidden="1" customHeight="1">
      <c r="A74" s="24"/>
      <c r="B74" s="374"/>
      <c r="C74" s="373"/>
      <c r="D74" s="373"/>
      <c r="E74" s="62"/>
      <c r="F74" s="20"/>
      <c r="G74" s="373">
        <f t="shared" si="30"/>
        <v>0</v>
      </c>
      <c r="H74" s="373">
        <f t="shared" si="31"/>
        <v>0</v>
      </c>
      <c r="I74" s="26"/>
      <c r="J74" s="26"/>
      <c r="K74" s="26"/>
      <c r="L74" s="26"/>
      <c r="M74" s="20">
        <f t="shared" si="32"/>
        <v>0</v>
      </c>
      <c r="N74" s="20">
        <f t="shared" si="33"/>
        <v>0</v>
      </c>
      <c r="O74" s="26"/>
      <c r="P74" s="26"/>
      <c r="Q74" s="26"/>
      <c r="R74" s="26"/>
      <c r="S74" s="63"/>
      <c r="AA74" s="58">
        <f>H69</f>
        <v>15</v>
      </c>
      <c r="AB74" s="58" t="str">
        <f>E69</f>
        <v>CTJ-RHO-105-N</v>
      </c>
      <c r="AC74" s="64" t="s">
        <v>140</v>
      </c>
      <c r="AD74" s="58">
        <f t="shared" si="34"/>
        <v>0</v>
      </c>
      <c r="AE74" s="58">
        <f t="shared" si="35"/>
        <v>0</v>
      </c>
      <c r="AF74" s="65">
        <f t="shared" si="36"/>
        <v>0</v>
      </c>
    </row>
    <row r="75" spans="1:32" s="16" customFormat="1" ht="12.75" hidden="1" customHeight="1">
      <c r="A75" s="24"/>
      <c r="B75" s="374"/>
      <c r="C75" s="373"/>
      <c r="D75" s="373"/>
      <c r="E75" s="62"/>
      <c r="F75" s="20"/>
      <c r="G75" s="373">
        <f t="shared" si="30"/>
        <v>0</v>
      </c>
      <c r="H75" s="373">
        <f t="shared" si="31"/>
        <v>0</v>
      </c>
      <c r="I75" s="25"/>
      <c r="J75" s="25"/>
      <c r="K75" s="20"/>
      <c r="L75" s="20"/>
      <c r="M75" s="20">
        <f t="shared" si="32"/>
        <v>0</v>
      </c>
      <c r="N75" s="20">
        <f t="shared" si="33"/>
        <v>0</v>
      </c>
      <c r="O75" s="25"/>
      <c r="P75" s="25"/>
      <c r="Q75" s="20"/>
      <c r="R75" s="26"/>
      <c r="S75" s="63"/>
      <c r="AA75" s="58">
        <f>H69</f>
        <v>15</v>
      </c>
      <c r="AB75" s="58" t="str">
        <f>E69</f>
        <v>CTJ-RHO-105-N</v>
      </c>
      <c r="AC75" s="64" t="s">
        <v>140</v>
      </c>
      <c r="AD75" s="58">
        <f t="shared" si="34"/>
        <v>0</v>
      </c>
      <c r="AE75" s="58">
        <f t="shared" si="35"/>
        <v>0</v>
      </c>
      <c r="AF75" s="65">
        <f t="shared" si="36"/>
        <v>0</v>
      </c>
    </row>
    <row r="76" spans="1:32" s="16" customFormat="1" ht="12.75" hidden="1" customHeight="1">
      <c r="A76" s="24"/>
      <c r="B76" s="374"/>
      <c r="C76" s="373"/>
      <c r="D76" s="373"/>
      <c r="E76" s="62"/>
      <c r="F76" s="20"/>
      <c r="G76" s="373">
        <f t="shared" si="30"/>
        <v>0</v>
      </c>
      <c r="H76" s="373">
        <f t="shared" si="31"/>
        <v>0</v>
      </c>
      <c r="I76" s="20"/>
      <c r="J76" s="20"/>
      <c r="K76" s="20"/>
      <c r="L76" s="20"/>
      <c r="M76" s="20">
        <f t="shared" si="32"/>
        <v>0</v>
      </c>
      <c r="N76" s="20">
        <f t="shared" si="33"/>
        <v>0</v>
      </c>
      <c r="O76" s="26"/>
      <c r="P76" s="26"/>
      <c r="Q76" s="20" t="s">
        <v>504</v>
      </c>
      <c r="R76" s="20"/>
      <c r="S76" s="63"/>
      <c r="AA76" s="58">
        <f>H69</f>
        <v>15</v>
      </c>
      <c r="AB76" s="58" t="str">
        <f>E69</f>
        <v>CTJ-RHO-105-N</v>
      </c>
      <c r="AC76" s="64" t="s">
        <v>140</v>
      </c>
      <c r="AD76" s="58">
        <f t="shared" si="34"/>
        <v>0</v>
      </c>
      <c r="AE76" s="58">
        <f t="shared" si="35"/>
        <v>0</v>
      </c>
      <c r="AF76" s="65">
        <f t="shared" si="36"/>
        <v>0</v>
      </c>
    </row>
    <row r="77" spans="1:32" s="16" customFormat="1" ht="12.75" hidden="1" customHeight="1">
      <c r="A77" s="24"/>
      <c r="B77" s="374"/>
      <c r="C77" s="373"/>
      <c r="D77" s="373"/>
      <c r="E77" s="62"/>
      <c r="F77" s="20"/>
      <c r="G77" s="373">
        <f t="shared" si="30"/>
        <v>0</v>
      </c>
      <c r="H77" s="373">
        <f t="shared" si="31"/>
        <v>0</v>
      </c>
      <c r="I77" s="20"/>
      <c r="J77" s="20"/>
      <c r="K77" s="20"/>
      <c r="L77" s="20"/>
      <c r="M77" s="20">
        <f t="shared" si="32"/>
        <v>0</v>
      </c>
      <c r="N77" s="20">
        <f t="shared" si="33"/>
        <v>0</v>
      </c>
      <c r="O77" s="20"/>
      <c r="P77" s="20"/>
      <c r="Q77" s="20"/>
      <c r="R77" s="20"/>
      <c r="S77" s="63"/>
      <c r="AA77" s="58">
        <f>H69</f>
        <v>15</v>
      </c>
      <c r="AB77" s="58" t="str">
        <f>E69</f>
        <v>CTJ-RHO-105-N</v>
      </c>
      <c r="AC77" s="64" t="s">
        <v>140</v>
      </c>
      <c r="AD77" s="58">
        <f t="shared" si="34"/>
        <v>0</v>
      </c>
      <c r="AE77" s="58">
        <f t="shared" si="35"/>
        <v>0</v>
      </c>
      <c r="AF77" s="65">
        <f t="shared" si="36"/>
        <v>0</v>
      </c>
    </row>
    <row r="78" spans="1:32" s="16" customFormat="1" ht="12.75" hidden="1" customHeight="1">
      <c r="A78" s="24"/>
      <c r="B78" s="374"/>
      <c r="C78" s="373"/>
      <c r="D78" s="373"/>
      <c r="E78" s="62"/>
      <c r="F78" s="20"/>
      <c r="G78" s="373">
        <f t="shared" si="30"/>
        <v>0</v>
      </c>
      <c r="H78" s="373">
        <f t="shared" si="31"/>
        <v>0</v>
      </c>
      <c r="I78" s="20"/>
      <c r="J78" s="20"/>
      <c r="K78" s="20"/>
      <c r="L78" s="20"/>
      <c r="M78" s="20">
        <f t="shared" si="32"/>
        <v>0</v>
      </c>
      <c r="N78" s="20">
        <f t="shared" si="33"/>
        <v>0</v>
      </c>
      <c r="O78" s="20"/>
      <c r="P78" s="20"/>
      <c r="Q78" s="20"/>
      <c r="R78" s="20"/>
      <c r="S78" s="63"/>
      <c r="AA78" s="58">
        <f>H69</f>
        <v>15</v>
      </c>
      <c r="AB78" s="58" t="str">
        <f>E69</f>
        <v>CTJ-RHO-105-N</v>
      </c>
      <c r="AC78" s="64" t="s">
        <v>140</v>
      </c>
      <c r="AD78" s="58">
        <f t="shared" si="34"/>
        <v>0</v>
      </c>
      <c r="AE78" s="58">
        <f t="shared" si="35"/>
        <v>0</v>
      </c>
      <c r="AF78" s="65">
        <f t="shared" si="36"/>
        <v>0</v>
      </c>
    </row>
    <row r="79" spans="1:32" s="16" customFormat="1" ht="12.75" hidden="1" customHeight="1">
      <c r="A79" s="24"/>
      <c r="B79" s="374"/>
      <c r="C79" s="373"/>
      <c r="D79" s="373"/>
      <c r="E79" s="62"/>
      <c r="F79" s="20"/>
      <c r="G79" s="373">
        <f t="shared" si="30"/>
        <v>0</v>
      </c>
      <c r="H79" s="373">
        <f t="shared" si="31"/>
        <v>0</v>
      </c>
      <c r="I79" s="20"/>
      <c r="J79" s="20"/>
      <c r="K79" s="20"/>
      <c r="L79" s="20"/>
      <c r="M79" s="20">
        <f t="shared" si="32"/>
        <v>0</v>
      </c>
      <c r="N79" s="20">
        <f t="shared" si="33"/>
        <v>0</v>
      </c>
      <c r="O79" s="20"/>
      <c r="P79" s="20"/>
      <c r="Q79" s="20"/>
      <c r="R79" s="26"/>
      <c r="S79" s="63"/>
      <c r="AA79" s="58">
        <f>H69</f>
        <v>15</v>
      </c>
      <c r="AB79" s="58" t="str">
        <f>E69</f>
        <v>CTJ-RHO-105-N</v>
      </c>
      <c r="AC79" s="64" t="s">
        <v>140</v>
      </c>
      <c r="AD79" s="58">
        <f t="shared" si="34"/>
        <v>0</v>
      </c>
      <c r="AE79" s="58">
        <f t="shared" si="35"/>
        <v>0</v>
      </c>
      <c r="AF79" s="65">
        <f t="shared" si="36"/>
        <v>0</v>
      </c>
    </row>
    <row r="80" spans="1:32" s="16" customFormat="1" ht="12.75" hidden="1" customHeight="1">
      <c r="A80" s="24"/>
      <c r="B80" s="374"/>
      <c r="C80" s="373"/>
      <c r="D80" s="373"/>
      <c r="E80" s="62"/>
      <c r="F80" s="20"/>
      <c r="G80" s="373">
        <f t="shared" si="30"/>
        <v>0</v>
      </c>
      <c r="H80" s="373">
        <f t="shared" si="31"/>
        <v>0</v>
      </c>
      <c r="I80" s="20"/>
      <c r="J80" s="20"/>
      <c r="K80" s="20"/>
      <c r="L80" s="20"/>
      <c r="M80" s="20">
        <f t="shared" si="32"/>
        <v>0</v>
      </c>
      <c r="N80" s="20">
        <f t="shared" si="33"/>
        <v>0</v>
      </c>
      <c r="O80" s="67"/>
      <c r="P80" s="67"/>
      <c r="Q80" s="20"/>
      <c r="R80" s="20"/>
      <c r="S80" s="63"/>
      <c r="AA80" s="58">
        <f>H69</f>
        <v>15</v>
      </c>
      <c r="AB80" s="58" t="str">
        <f>E69</f>
        <v>CTJ-RHO-105-N</v>
      </c>
      <c r="AC80" s="64" t="s">
        <v>140</v>
      </c>
      <c r="AD80" s="58">
        <f t="shared" si="34"/>
        <v>0</v>
      </c>
      <c r="AE80" s="58">
        <f t="shared" si="35"/>
        <v>0</v>
      </c>
      <c r="AF80" s="65">
        <f t="shared" si="36"/>
        <v>0</v>
      </c>
    </row>
    <row r="81" spans="1:32" s="16" customFormat="1" ht="12.75" hidden="1" customHeight="1">
      <c r="A81" s="24" t="s">
        <v>21</v>
      </c>
      <c r="B81" s="374" t="s">
        <v>34</v>
      </c>
      <c r="C81" s="373"/>
      <c r="D81" s="373"/>
      <c r="E81" s="62"/>
      <c r="F81" s="20"/>
      <c r="G81" s="373">
        <f t="shared" si="30"/>
        <v>0</v>
      </c>
      <c r="H81" s="373">
        <f t="shared" si="31"/>
        <v>0</v>
      </c>
      <c r="I81" s="20"/>
      <c r="J81" s="20"/>
      <c r="K81" s="20"/>
      <c r="L81" s="20"/>
      <c r="M81" s="20">
        <f t="shared" si="32"/>
        <v>0</v>
      </c>
      <c r="N81" s="20">
        <f t="shared" si="33"/>
        <v>0</v>
      </c>
      <c r="O81" s="26"/>
      <c r="P81" s="26"/>
      <c r="Q81" s="26"/>
      <c r="R81" s="26"/>
      <c r="S81" s="63"/>
      <c r="AA81" s="58">
        <f>H69</f>
        <v>15</v>
      </c>
      <c r="AB81" s="58" t="str">
        <f>E69</f>
        <v>CTJ-RHO-105-N</v>
      </c>
      <c r="AC81" s="64" t="s">
        <v>140</v>
      </c>
      <c r="AD81" s="58" t="str">
        <f t="shared" si="34"/>
        <v>COSCO T/S</v>
      </c>
      <c r="AE81" s="58">
        <f t="shared" si="35"/>
        <v>0</v>
      </c>
      <c r="AF81" s="65">
        <f t="shared" si="36"/>
        <v>0</v>
      </c>
    </row>
    <row r="82" spans="1:32" s="16" customFormat="1" ht="12.75" hidden="1" customHeight="1">
      <c r="A82" s="24" t="s">
        <v>22</v>
      </c>
      <c r="B82" s="28"/>
      <c r="C82" s="29">
        <v>150</v>
      </c>
      <c r="D82" s="29">
        <v>1800</v>
      </c>
      <c r="E82" s="68">
        <f>SUM(E73:E81)</f>
        <v>77</v>
      </c>
      <c r="F82" s="30">
        <f>SUM(F73:F81)</f>
        <v>946</v>
      </c>
      <c r="G82" s="29">
        <f t="shared" si="30"/>
        <v>-73</v>
      </c>
      <c r="H82" s="29">
        <f t="shared" si="31"/>
        <v>-854</v>
      </c>
      <c r="I82" s="31">
        <f t="shared" ref="I82:R82" si="37">SUM(I73:I81)</f>
        <v>0</v>
      </c>
      <c r="J82" s="31">
        <f t="shared" si="37"/>
        <v>0</v>
      </c>
      <c r="K82" s="31">
        <f t="shared" si="37"/>
        <v>0</v>
      </c>
      <c r="L82" s="31">
        <f t="shared" si="37"/>
        <v>0</v>
      </c>
      <c r="M82" s="31">
        <f t="shared" si="37"/>
        <v>0</v>
      </c>
      <c r="N82" s="31">
        <f t="shared" si="37"/>
        <v>0</v>
      </c>
      <c r="O82" s="20">
        <f t="shared" si="37"/>
        <v>0</v>
      </c>
      <c r="P82" s="31">
        <f t="shared" si="37"/>
        <v>0</v>
      </c>
      <c r="Q82" s="31">
        <f t="shared" si="37"/>
        <v>0</v>
      </c>
      <c r="R82" s="31">
        <f t="shared" si="37"/>
        <v>0</v>
      </c>
      <c r="S82" s="63"/>
      <c r="AA82" s="58"/>
      <c r="AB82" s="58"/>
      <c r="AC82" s="64"/>
      <c r="AD82" s="58"/>
      <c r="AE82" s="58"/>
      <c r="AF82" s="58"/>
    </row>
    <row r="83" spans="1:32" s="16" customFormat="1" ht="12.75" hidden="1" customHeight="1">
      <c r="A83" s="69">
        <f>D82/C82</f>
        <v>12</v>
      </c>
      <c r="C83" s="70"/>
      <c r="E83" s="258">
        <f>E82/C82</f>
        <v>0.51333333333333331</v>
      </c>
      <c r="F83" s="258">
        <f>F82/D82</f>
        <v>0.52555555555555555</v>
      </c>
      <c r="I83" s="71" t="s">
        <v>89</v>
      </c>
      <c r="J83" s="72">
        <f>E82/C82</f>
        <v>0.51333333333333331</v>
      </c>
      <c r="K83" s="71"/>
      <c r="L83" s="71">
        <f>C82*0.9</f>
        <v>135</v>
      </c>
      <c r="M83" s="71"/>
      <c r="N83" s="71"/>
      <c r="O83" s="88" t="s">
        <v>173</v>
      </c>
      <c r="P83" s="71"/>
      <c r="Q83" s="73"/>
      <c r="R83" s="16">
        <v>5320</v>
      </c>
      <c r="AA83" s="58"/>
      <c r="AB83" s="58"/>
      <c r="AC83" s="64"/>
      <c r="AD83" s="58"/>
      <c r="AE83" s="58"/>
      <c r="AF83" s="58"/>
    </row>
    <row r="84" spans="1:32" hidden="1"/>
    <row r="85" spans="1:32" hidden="1"/>
    <row r="86" spans="1:32" s="12" customFormat="1" ht="12.75" customHeight="1">
      <c r="A86" s="237" t="s">
        <v>341</v>
      </c>
      <c r="B86" s="238" t="s">
        <v>671</v>
      </c>
      <c r="C86" s="239"/>
      <c r="D86" s="240"/>
      <c r="E86" s="238" t="s">
        <v>672</v>
      </c>
      <c r="F86" s="240"/>
      <c r="G86" s="237" t="s">
        <v>0</v>
      </c>
      <c r="H86" s="241">
        <v>16</v>
      </c>
      <c r="I86" s="240"/>
      <c r="J86" s="240" t="s">
        <v>74</v>
      </c>
      <c r="K86" s="240"/>
      <c r="L86" s="240"/>
      <c r="M86" s="242"/>
      <c r="N86" s="242"/>
      <c r="O86" s="242"/>
      <c r="P86" s="242"/>
      <c r="Q86" s="242"/>
      <c r="R86" s="242"/>
      <c r="S86" s="242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32" s="16" customFormat="1" ht="12.75" customHeight="1">
      <c r="A87" s="659" t="s">
        <v>6</v>
      </c>
      <c r="B87" s="655" t="s">
        <v>7</v>
      </c>
      <c r="C87" s="651" t="s">
        <v>1</v>
      </c>
      <c r="D87" s="652"/>
      <c r="E87" s="651" t="s">
        <v>2</v>
      </c>
      <c r="F87" s="652"/>
      <c r="G87" s="646" t="s">
        <v>3</v>
      </c>
      <c r="H87" s="646"/>
      <c r="I87" s="648" t="s">
        <v>4</v>
      </c>
      <c r="J87" s="649"/>
      <c r="K87" s="649"/>
      <c r="L87" s="649"/>
      <c r="M87" s="649"/>
      <c r="N87" s="650"/>
      <c r="O87" s="651"/>
      <c r="P87" s="652"/>
      <c r="Q87" s="646"/>
      <c r="R87" s="646"/>
      <c r="S87" s="655" t="s">
        <v>5</v>
      </c>
      <c r="T87" s="658"/>
      <c r="U87" s="467"/>
      <c r="V87" s="467"/>
      <c r="W87" s="467"/>
      <c r="X87" s="467"/>
      <c r="Y87" s="467"/>
      <c r="Z87" s="467"/>
      <c r="AA87" s="58"/>
      <c r="AB87" s="58"/>
      <c r="AC87" s="58"/>
      <c r="AD87" s="58"/>
      <c r="AE87" s="58"/>
      <c r="AF87" s="58"/>
    </row>
    <row r="88" spans="1:32" s="16" customFormat="1" ht="12.75" customHeight="1">
      <c r="A88" s="660"/>
      <c r="B88" s="656"/>
      <c r="C88" s="653"/>
      <c r="D88" s="654"/>
      <c r="E88" s="653"/>
      <c r="F88" s="654"/>
      <c r="G88" s="646"/>
      <c r="H88" s="646"/>
      <c r="I88" s="457" t="s">
        <v>8</v>
      </c>
      <c r="J88" s="459" t="s">
        <v>9</v>
      </c>
      <c r="K88" s="457" t="s">
        <v>10</v>
      </c>
      <c r="L88" s="459" t="s">
        <v>11</v>
      </c>
      <c r="M88" s="648" t="s">
        <v>12</v>
      </c>
      <c r="N88" s="650"/>
      <c r="O88" s="653"/>
      <c r="P88" s="654"/>
      <c r="Q88" s="646"/>
      <c r="R88" s="646"/>
      <c r="S88" s="656"/>
      <c r="T88" s="658"/>
      <c r="U88" s="467"/>
      <c r="V88" s="467"/>
      <c r="W88" s="467"/>
      <c r="X88" s="467"/>
      <c r="Y88" s="467"/>
      <c r="Z88" s="467"/>
      <c r="AA88" s="58"/>
      <c r="AB88" s="58"/>
      <c r="AC88" s="58"/>
      <c r="AD88" s="58"/>
      <c r="AE88" s="58"/>
      <c r="AF88" s="58"/>
    </row>
    <row r="89" spans="1:32" s="16" customFormat="1" ht="12.75" customHeight="1">
      <c r="A89" s="661"/>
      <c r="B89" s="657"/>
      <c r="C89" s="455" t="s">
        <v>13</v>
      </c>
      <c r="D89" s="455" t="s">
        <v>14</v>
      </c>
      <c r="E89" s="459" t="s">
        <v>13</v>
      </c>
      <c r="F89" s="455" t="s">
        <v>14</v>
      </c>
      <c r="G89" s="455" t="s">
        <v>13</v>
      </c>
      <c r="H89" s="455" t="s">
        <v>14</v>
      </c>
      <c r="I89" s="459" t="s">
        <v>13</v>
      </c>
      <c r="J89" s="455" t="s">
        <v>14</v>
      </c>
      <c r="K89" s="459" t="s">
        <v>13</v>
      </c>
      <c r="L89" s="455" t="s">
        <v>14</v>
      </c>
      <c r="M89" s="455"/>
      <c r="N89" s="455"/>
      <c r="O89" s="459" t="s">
        <v>13</v>
      </c>
      <c r="P89" s="455" t="s">
        <v>14</v>
      </c>
      <c r="Q89" s="455" t="s">
        <v>13</v>
      </c>
      <c r="R89" s="455" t="s">
        <v>14</v>
      </c>
      <c r="S89" s="657"/>
      <c r="T89" s="467"/>
      <c r="U89" s="467"/>
      <c r="V89" s="467"/>
      <c r="W89" s="467"/>
      <c r="X89" s="467"/>
      <c r="Y89" s="467"/>
      <c r="Z89" s="467"/>
      <c r="AA89" s="58" t="s">
        <v>15</v>
      </c>
      <c r="AB89" s="58" t="s">
        <v>16</v>
      </c>
      <c r="AC89" s="58" t="s">
        <v>17</v>
      </c>
      <c r="AD89" s="58" t="s">
        <v>18</v>
      </c>
      <c r="AE89" s="58" t="s">
        <v>19</v>
      </c>
      <c r="AF89" s="58" t="s">
        <v>20</v>
      </c>
    </row>
    <row r="90" spans="1:32" s="16" customFormat="1" ht="12.75" customHeight="1">
      <c r="A90" s="24" t="s">
        <v>38</v>
      </c>
      <c r="B90" s="456">
        <f>B73+7</f>
        <v>43206</v>
      </c>
      <c r="C90" s="455">
        <v>150</v>
      </c>
      <c r="D90" s="455">
        <v>1800</v>
      </c>
      <c r="E90" s="62">
        <v>34</v>
      </c>
      <c r="F90" s="20">
        <v>430</v>
      </c>
      <c r="G90" s="455">
        <f t="shared" ref="G90:G99" si="38">E90-C90</f>
        <v>-116</v>
      </c>
      <c r="H90" s="455">
        <f t="shared" ref="H90:H99" si="39">F90-D90</f>
        <v>-1370</v>
      </c>
      <c r="I90" s="25"/>
      <c r="J90" s="25"/>
      <c r="K90" s="26"/>
      <c r="L90" s="26"/>
      <c r="M90" s="20">
        <f t="shared" ref="M90:M98" si="40">I90+K90</f>
        <v>0</v>
      </c>
      <c r="N90" s="20">
        <f t="shared" ref="N90:N98" si="41">J90+L90</f>
        <v>0</v>
      </c>
      <c r="O90" s="25"/>
      <c r="P90" s="25"/>
      <c r="Q90" s="26"/>
      <c r="R90" s="26"/>
      <c r="S90" s="63"/>
      <c r="AA90" s="58">
        <f>H86</f>
        <v>16</v>
      </c>
      <c r="AB90" s="58" t="str">
        <f>E86</f>
        <v>CTJ-RHR-156-N</v>
      </c>
      <c r="AC90" s="64" t="s">
        <v>140</v>
      </c>
      <c r="AD90" s="58" t="str">
        <f t="shared" ref="AD90:AD98" si="42">A90</f>
        <v>LCH</v>
      </c>
      <c r="AE90" s="58">
        <f t="shared" ref="AE90:AE98" si="43">C90</f>
        <v>150</v>
      </c>
      <c r="AF90" s="65">
        <f t="shared" ref="AF90:AF98" si="44">E90</f>
        <v>34</v>
      </c>
    </row>
    <row r="91" spans="1:32" s="16" customFormat="1" ht="12.75" customHeight="1">
      <c r="A91" s="24"/>
      <c r="B91" s="456"/>
      <c r="C91" s="455"/>
      <c r="D91" s="455"/>
      <c r="E91" s="62"/>
      <c r="F91" s="20"/>
      <c r="G91" s="455">
        <f t="shared" si="38"/>
        <v>0</v>
      </c>
      <c r="H91" s="455">
        <f t="shared" si="39"/>
        <v>0</v>
      </c>
      <c r="I91" s="26"/>
      <c r="J91" s="26"/>
      <c r="K91" s="26"/>
      <c r="L91" s="26"/>
      <c r="M91" s="20">
        <f t="shared" si="40"/>
        <v>0</v>
      </c>
      <c r="N91" s="20">
        <f t="shared" si="41"/>
        <v>0</v>
      </c>
      <c r="O91" s="26"/>
      <c r="P91" s="26"/>
      <c r="Q91" s="26"/>
      <c r="R91" s="26"/>
      <c r="S91" s="63"/>
      <c r="AA91" s="58">
        <f>H86</f>
        <v>16</v>
      </c>
      <c r="AB91" s="58" t="str">
        <f>E86</f>
        <v>CTJ-RHR-156-N</v>
      </c>
      <c r="AC91" s="64" t="s">
        <v>140</v>
      </c>
      <c r="AD91" s="58">
        <f t="shared" si="42"/>
        <v>0</v>
      </c>
      <c r="AE91" s="58">
        <f t="shared" si="43"/>
        <v>0</v>
      </c>
      <c r="AF91" s="65">
        <f t="shared" si="44"/>
        <v>0</v>
      </c>
    </row>
    <row r="92" spans="1:32" s="16" customFormat="1" ht="12.75" customHeight="1">
      <c r="A92" s="24"/>
      <c r="B92" s="456"/>
      <c r="C92" s="455"/>
      <c r="D92" s="455"/>
      <c r="E92" s="62"/>
      <c r="F92" s="20"/>
      <c r="G92" s="455">
        <f t="shared" si="38"/>
        <v>0</v>
      </c>
      <c r="H92" s="455">
        <f t="shared" si="39"/>
        <v>0</v>
      </c>
      <c r="I92" s="25"/>
      <c r="J92" s="25"/>
      <c r="K92" s="20"/>
      <c r="L92" s="20"/>
      <c r="M92" s="20">
        <f t="shared" si="40"/>
        <v>0</v>
      </c>
      <c r="N92" s="20">
        <f t="shared" si="41"/>
        <v>0</v>
      </c>
      <c r="O92" s="25"/>
      <c r="P92" s="25"/>
      <c r="Q92" s="20"/>
      <c r="R92" s="26"/>
      <c r="S92" s="63"/>
      <c r="AA92" s="58">
        <f>H86</f>
        <v>16</v>
      </c>
      <c r="AB92" s="58" t="str">
        <f>E86</f>
        <v>CTJ-RHR-156-N</v>
      </c>
      <c r="AC92" s="64" t="s">
        <v>140</v>
      </c>
      <c r="AD92" s="58">
        <f t="shared" si="42"/>
        <v>0</v>
      </c>
      <c r="AE92" s="58">
        <f t="shared" si="43"/>
        <v>0</v>
      </c>
      <c r="AF92" s="65">
        <f t="shared" si="44"/>
        <v>0</v>
      </c>
    </row>
    <row r="93" spans="1:32" s="16" customFormat="1" ht="12.75" customHeight="1">
      <c r="A93" s="24"/>
      <c r="B93" s="456"/>
      <c r="C93" s="455"/>
      <c r="D93" s="455"/>
      <c r="E93" s="62"/>
      <c r="F93" s="20"/>
      <c r="G93" s="455">
        <f t="shared" si="38"/>
        <v>0</v>
      </c>
      <c r="H93" s="455">
        <f t="shared" si="39"/>
        <v>0</v>
      </c>
      <c r="I93" s="20"/>
      <c r="J93" s="20"/>
      <c r="K93" s="20"/>
      <c r="L93" s="20"/>
      <c r="M93" s="20">
        <f t="shared" si="40"/>
        <v>0</v>
      </c>
      <c r="N93" s="20">
        <f t="shared" si="41"/>
        <v>0</v>
      </c>
      <c r="O93" s="26"/>
      <c r="P93" s="26"/>
      <c r="Q93" s="20" t="s">
        <v>504</v>
      </c>
      <c r="R93" s="20"/>
      <c r="S93" s="63"/>
      <c r="AA93" s="58">
        <f>H86</f>
        <v>16</v>
      </c>
      <c r="AB93" s="58" t="str">
        <f>E86</f>
        <v>CTJ-RHR-156-N</v>
      </c>
      <c r="AC93" s="64" t="s">
        <v>140</v>
      </c>
      <c r="AD93" s="58">
        <f t="shared" si="42"/>
        <v>0</v>
      </c>
      <c r="AE93" s="58">
        <f t="shared" si="43"/>
        <v>0</v>
      </c>
      <c r="AF93" s="65">
        <f t="shared" si="44"/>
        <v>0</v>
      </c>
    </row>
    <row r="94" spans="1:32" s="16" customFormat="1" ht="12.75" customHeight="1">
      <c r="A94" s="24"/>
      <c r="B94" s="456"/>
      <c r="C94" s="455"/>
      <c r="D94" s="455"/>
      <c r="E94" s="62"/>
      <c r="F94" s="20"/>
      <c r="G94" s="455">
        <f t="shared" si="38"/>
        <v>0</v>
      </c>
      <c r="H94" s="455">
        <f t="shared" si="39"/>
        <v>0</v>
      </c>
      <c r="I94" s="20"/>
      <c r="J94" s="20"/>
      <c r="K94" s="20"/>
      <c r="L94" s="20"/>
      <c r="M94" s="20">
        <f t="shared" si="40"/>
        <v>0</v>
      </c>
      <c r="N94" s="20">
        <f t="shared" si="41"/>
        <v>0</v>
      </c>
      <c r="O94" s="20"/>
      <c r="P94" s="20"/>
      <c r="Q94" s="20"/>
      <c r="R94" s="20"/>
      <c r="S94" s="63"/>
      <c r="AA94" s="58">
        <f>H86</f>
        <v>16</v>
      </c>
      <c r="AB94" s="58" t="str">
        <f>E86</f>
        <v>CTJ-RHR-156-N</v>
      </c>
      <c r="AC94" s="64" t="s">
        <v>140</v>
      </c>
      <c r="AD94" s="58">
        <f t="shared" si="42"/>
        <v>0</v>
      </c>
      <c r="AE94" s="58">
        <f t="shared" si="43"/>
        <v>0</v>
      </c>
      <c r="AF94" s="65">
        <f t="shared" si="44"/>
        <v>0</v>
      </c>
    </row>
    <row r="95" spans="1:32" s="16" customFormat="1" ht="12.75" customHeight="1">
      <c r="A95" s="24"/>
      <c r="B95" s="456"/>
      <c r="C95" s="455"/>
      <c r="D95" s="455"/>
      <c r="E95" s="62"/>
      <c r="F95" s="20"/>
      <c r="G95" s="455">
        <f t="shared" si="38"/>
        <v>0</v>
      </c>
      <c r="H95" s="455">
        <f t="shared" si="39"/>
        <v>0</v>
      </c>
      <c r="I95" s="20"/>
      <c r="J95" s="20"/>
      <c r="K95" s="20"/>
      <c r="L95" s="20"/>
      <c r="M95" s="20">
        <f t="shared" si="40"/>
        <v>0</v>
      </c>
      <c r="N95" s="20">
        <f t="shared" si="41"/>
        <v>0</v>
      </c>
      <c r="O95" s="20"/>
      <c r="P95" s="20"/>
      <c r="Q95" s="20"/>
      <c r="R95" s="20"/>
      <c r="S95" s="63"/>
      <c r="AA95" s="58">
        <f>H86</f>
        <v>16</v>
      </c>
      <c r="AB95" s="58" t="str">
        <f>E86</f>
        <v>CTJ-RHR-156-N</v>
      </c>
      <c r="AC95" s="64" t="s">
        <v>140</v>
      </c>
      <c r="AD95" s="58">
        <f t="shared" si="42"/>
        <v>0</v>
      </c>
      <c r="AE95" s="58">
        <f t="shared" si="43"/>
        <v>0</v>
      </c>
      <c r="AF95" s="65">
        <f t="shared" si="44"/>
        <v>0</v>
      </c>
    </row>
    <row r="96" spans="1:32" s="16" customFormat="1" ht="12.75" customHeight="1">
      <c r="A96" s="24"/>
      <c r="B96" s="456"/>
      <c r="C96" s="455"/>
      <c r="D96" s="455"/>
      <c r="E96" s="62"/>
      <c r="F96" s="20"/>
      <c r="G96" s="455">
        <f t="shared" si="38"/>
        <v>0</v>
      </c>
      <c r="H96" s="455">
        <f t="shared" si="39"/>
        <v>0</v>
      </c>
      <c r="I96" s="20"/>
      <c r="J96" s="20"/>
      <c r="K96" s="20"/>
      <c r="L96" s="20"/>
      <c r="M96" s="20">
        <f t="shared" si="40"/>
        <v>0</v>
      </c>
      <c r="N96" s="20">
        <f t="shared" si="41"/>
        <v>0</v>
      </c>
      <c r="O96" s="20"/>
      <c r="P96" s="20"/>
      <c r="Q96" s="20"/>
      <c r="R96" s="26"/>
      <c r="S96" s="63"/>
      <c r="AA96" s="58">
        <f>H86</f>
        <v>16</v>
      </c>
      <c r="AB96" s="58" t="str">
        <f>E86</f>
        <v>CTJ-RHR-156-N</v>
      </c>
      <c r="AC96" s="64" t="s">
        <v>140</v>
      </c>
      <c r="AD96" s="58">
        <f t="shared" si="42"/>
        <v>0</v>
      </c>
      <c r="AE96" s="58">
        <f t="shared" si="43"/>
        <v>0</v>
      </c>
      <c r="AF96" s="65">
        <f t="shared" si="44"/>
        <v>0</v>
      </c>
    </row>
    <row r="97" spans="1:32" s="16" customFormat="1" ht="12.75" customHeight="1">
      <c r="A97" s="24"/>
      <c r="B97" s="456"/>
      <c r="C97" s="455"/>
      <c r="D97" s="455"/>
      <c r="E97" s="62"/>
      <c r="F97" s="20"/>
      <c r="G97" s="455">
        <f t="shared" si="38"/>
        <v>0</v>
      </c>
      <c r="H97" s="455">
        <f t="shared" si="39"/>
        <v>0</v>
      </c>
      <c r="I97" s="20"/>
      <c r="J97" s="20"/>
      <c r="K97" s="20"/>
      <c r="L97" s="20"/>
      <c r="M97" s="20">
        <f t="shared" si="40"/>
        <v>0</v>
      </c>
      <c r="N97" s="20">
        <f t="shared" si="41"/>
        <v>0</v>
      </c>
      <c r="O97" s="67"/>
      <c r="P97" s="67"/>
      <c r="Q97" s="20"/>
      <c r="R97" s="20"/>
      <c r="S97" s="63"/>
      <c r="AA97" s="58">
        <f>H86</f>
        <v>16</v>
      </c>
      <c r="AB97" s="58" t="str">
        <f>E86</f>
        <v>CTJ-RHR-156-N</v>
      </c>
      <c r="AC97" s="64" t="s">
        <v>140</v>
      </c>
      <c r="AD97" s="58">
        <f t="shared" si="42"/>
        <v>0</v>
      </c>
      <c r="AE97" s="58">
        <f t="shared" si="43"/>
        <v>0</v>
      </c>
      <c r="AF97" s="65">
        <f t="shared" si="44"/>
        <v>0</v>
      </c>
    </row>
    <row r="98" spans="1:32" s="16" customFormat="1" ht="12.75" customHeight="1">
      <c r="A98" s="24" t="s">
        <v>21</v>
      </c>
      <c r="B98" s="456" t="s">
        <v>34</v>
      </c>
      <c r="C98" s="455"/>
      <c r="D98" s="455"/>
      <c r="E98" s="62"/>
      <c r="F98" s="20"/>
      <c r="G98" s="455">
        <f t="shared" si="38"/>
        <v>0</v>
      </c>
      <c r="H98" s="455">
        <f t="shared" si="39"/>
        <v>0</v>
      </c>
      <c r="I98" s="20"/>
      <c r="J98" s="20"/>
      <c r="K98" s="20"/>
      <c r="L98" s="20"/>
      <c r="M98" s="20">
        <f t="shared" si="40"/>
        <v>0</v>
      </c>
      <c r="N98" s="20">
        <f t="shared" si="41"/>
        <v>0</v>
      </c>
      <c r="O98" s="26"/>
      <c r="P98" s="26"/>
      <c r="Q98" s="26"/>
      <c r="R98" s="26"/>
      <c r="S98" s="63"/>
      <c r="AA98" s="58">
        <f>H86</f>
        <v>16</v>
      </c>
      <c r="AB98" s="58" t="str">
        <f>E86</f>
        <v>CTJ-RHR-156-N</v>
      </c>
      <c r="AC98" s="64" t="s">
        <v>140</v>
      </c>
      <c r="AD98" s="58" t="str">
        <f t="shared" si="42"/>
        <v>COSCO T/S</v>
      </c>
      <c r="AE98" s="58">
        <f t="shared" si="43"/>
        <v>0</v>
      </c>
      <c r="AF98" s="65">
        <f t="shared" si="44"/>
        <v>0</v>
      </c>
    </row>
    <row r="99" spans="1:32" s="16" customFormat="1" ht="12.75" customHeight="1">
      <c r="A99" s="24" t="s">
        <v>22</v>
      </c>
      <c r="B99" s="28"/>
      <c r="C99" s="29">
        <v>150</v>
      </c>
      <c r="D99" s="29">
        <v>1800</v>
      </c>
      <c r="E99" s="68">
        <f>SUM(E90:E98)</f>
        <v>34</v>
      </c>
      <c r="F99" s="30">
        <f>SUM(F90:F98)</f>
        <v>430</v>
      </c>
      <c r="G99" s="29">
        <f t="shared" si="38"/>
        <v>-116</v>
      </c>
      <c r="H99" s="29">
        <f t="shared" si="39"/>
        <v>-1370</v>
      </c>
      <c r="I99" s="31">
        <f t="shared" ref="I99:R99" si="45">SUM(I90:I98)</f>
        <v>0</v>
      </c>
      <c r="J99" s="31">
        <f t="shared" si="45"/>
        <v>0</v>
      </c>
      <c r="K99" s="31">
        <f t="shared" si="45"/>
        <v>0</v>
      </c>
      <c r="L99" s="31">
        <f t="shared" si="45"/>
        <v>0</v>
      </c>
      <c r="M99" s="31">
        <f t="shared" si="45"/>
        <v>0</v>
      </c>
      <c r="N99" s="31">
        <f t="shared" si="45"/>
        <v>0</v>
      </c>
      <c r="O99" s="20">
        <f t="shared" si="45"/>
        <v>0</v>
      </c>
      <c r="P99" s="31">
        <f t="shared" si="45"/>
        <v>0</v>
      </c>
      <c r="Q99" s="31">
        <f t="shared" si="45"/>
        <v>0</v>
      </c>
      <c r="R99" s="31">
        <f t="shared" si="45"/>
        <v>0</v>
      </c>
      <c r="S99" s="63"/>
      <c r="AA99" s="58"/>
      <c r="AB99" s="58"/>
      <c r="AC99" s="64"/>
      <c r="AD99" s="58"/>
      <c r="AE99" s="58"/>
      <c r="AF99" s="58"/>
    </row>
    <row r="100" spans="1:32" s="16" customFormat="1" ht="12.75" customHeight="1">
      <c r="A100" s="69">
        <f>D99/C99</f>
        <v>12</v>
      </c>
      <c r="C100" s="70"/>
      <c r="E100" s="258">
        <f>E99/C99</f>
        <v>0.22666666666666666</v>
      </c>
      <c r="F100" s="258">
        <f>F99/D99</f>
        <v>0.2388888888888889</v>
      </c>
      <c r="I100" s="71" t="s">
        <v>89</v>
      </c>
      <c r="J100" s="72">
        <f>E99/C99</f>
        <v>0.22666666666666666</v>
      </c>
      <c r="K100" s="71"/>
      <c r="L100" s="71">
        <f>C99*0.9</f>
        <v>135</v>
      </c>
      <c r="M100" s="71"/>
      <c r="N100" s="71"/>
      <c r="O100" s="88" t="s">
        <v>173</v>
      </c>
      <c r="P100" s="71"/>
      <c r="Q100" s="73"/>
      <c r="R100" s="16">
        <v>5320</v>
      </c>
      <c r="AA100" s="58"/>
      <c r="AB100" s="58"/>
      <c r="AC100" s="64"/>
      <c r="AD100" s="58"/>
      <c r="AE100" s="58"/>
      <c r="AF100" s="58"/>
    </row>
    <row r="103" spans="1:32" s="12" customFormat="1" ht="12.75" customHeight="1">
      <c r="A103" s="237" t="s">
        <v>341</v>
      </c>
      <c r="B103" s="238" t="s">
        <v>788</v>
      </c>
      <c r="C103" s="239"/>
      <c r="D103" s="240"/>
      <c r="E103" s="238" t="s">
        <v>789</v>
      </c>
      <c r="F103" s="240"/>
      <c r="G103" s="237" t="s">
        <v>0</v>
      </c>
      <c r="H103" s="241">
        <v>17</v>
      </c>
      <c r="I103" s="240"/>
      <c r="J103" s="240" t="s">
        <v>74</v>
      </c>
      <c r="K103" s="240"/>
      <c r="L103" s="240"/>
      <c r="M103" s="242"/>
      <c r="N103" s="242"/>
      <c r="O103" s="242"/>
      <c r="P103" s="242"/>
      <c r="Q103" s="242"/>
      <c r="R103" s="242"/>
      <c r="S103" s="242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32" s="16" customFormat="1" ht="12.75" customHeight="1">
      <c r="A104" s="659" t="s">
        <v>6</v>
      </c>
      <c r="B104" s="655" t="s">
        <v>7</v>
      </c>
      <c r="C104" s="651" t="s">
        <v>1</v>
      </c>
      <c r="D104" s="652"/>
      <c r="E104" s="651" t="s">
        <v>2</v>
      </c>
      <c r="F104" s="652"/>
      <c r="G104" s="646" t="s">
        <v>3</v>
      </c>
      <c r="H104" s="646"/>
      <c r="I104" s="648" t="s">
        <v>4</v>
      </c>
      <c r="J104" s="649"/>
      <c r="K104" s="649"/>
      <c r="L104" s="649"/>
      <c r="M104" s="649"/>
      <c r="N104" s="650"/>
      <c r="O104" s="651"/>
      <c r="P104" s="652"/>
      <c r="Q104" s="646"/>
      <c r="R104" s="646"/>
      <c r="S104" s="655" t="s">
        <v>5</v>
      </c>
      <c r="T104" s="658"/>
      <c r="U104" s="505"/>
      <c r="V104" s="505"/>
      <c r="W104" s="505"/>
      <c r="X104" s="505"/>
      <c r="Y104" s="505"/>
      <c r="Z104" s="505"/>
      <c r="AA104" s="58"/>
      <c r="AB104" s="58"/>
      <c r="AC104" s="58"/>
      <c r="AD104" s="58"/>
      <c r="AE104" s="58"/>
      <c r="AF104" s="58"/>
    </row>
    <row r="105" spans="1:32" s="16" customFormat="1" ht="12.75" customHeight="1">
      <c r="A105" s="660"/>
      <c r="B105" s="656"/>
      <c r="C105" s="653"/>
      <c r="D105" s="654"/>
      <c r="E105" s="653"/>
      <c r="F105" s="654"/>
      <c r="G105" s="646"/>
      <c r="H105" s="646"/>
      <c r="I105" s="506" t="s">
        <v>8</v>
      </c>
      <c r="J105" s="507" t="s">
        <v>9</v>
      </c>
      <c r="K105" s="506" t="s">
        <v>10</v>
      </c>
      <c r="L105" s="507" t="s">
        <v>11</v>
      </c>
      <c r="M105" s="648" t="s">
        <v>12</v>
      </c>
      <c r="N105" s="650"/>
      <c r="O105" s="653"/>
      <c r="P105" s="654"/>
      <c r="Q105" s="646"/>
      <c r="R105" s="646"/>
      <c r="S105" s="656"/>
      <c r="T105" s="658"/>
      <c r="U105" s="505"/>
      <c r="V105" s="505"/>
      <c r="W105" s="505"/>
      <c r="X105" s="505"/>
      <c r="Y105" s="505"/>
      <c r="Z105" s="505"/>
      <c r="AA105" s="58"/>
      <c r="AB105" s="58"/>
      <c r="AC105" s="58"/>
      <c r="AD105" s="58"/>
      <c r="AE105" s="58"/>
      <c r="AF105" s="58"/>
    </row>
    <row r="106" spans="1:32" s="16" customFormat="1" ht="12.75" customHeight="1">
      <c r="A106" s="661"/>
      <c r="B106" s="657"/>
      <c r="C106" s="493" t="s">
        <v>13</v>
      </c>
      <c r="D106" s="493" t="s">
        <v>14</v>
      </c>
      <c r="E106" s="507" t="s">
        <v>13</v>
      </c>
      <c r="F106" s="493" t="s">
        <v>14</v>
      </c>
      <c r="G106" s="493" t="s">
        <v>13</v>
      </c>
      <c r="H106" s="493" t="s">
        <v>14</v>
      </c>
      <c r="I106" s="507" t="s">
        <v>13</v>
      </c>
      <c r="J106" s="493" t="s">
        <v>14</v>
      </c>
      <c r="K106" s="507" t="s">
        <v>13</v>
      </c>
      <c r="L106" s="493" t="s">
        <v>14</v>
      </c>
      <c r="M106" s="493"/>
      <c r="N106" s="493"/>
      <c r="O106" s="507" t="s">
        <v>13</v>
      </c>
      <c r="P106" s="493" t="s">
        <v>14</v>
      </c>
      <c r="Q106" s="493" t="s">
        <v>13</v>
      </c>
      <c r="R106" s="493" t="s">
        <v>14</v>
      </c>
      <c r="S106" s="657"/>
      <c r="T106" s="505"/>
      <c r="U106" s="505"/>
      <c r="V106" s="505"/>
      <c r="W106" s="505"/>
      <c r="X106" s="505"/>
      <c r="Y106" s="505"/>
      <c r="Z106" s="505"/>
      <c r="AA106" s="58" t="s">
        <v>15</v>
      </c>
      <c r="AB106" s="58" t="s">
        <v>16</v>
      </c>
      <c r="AC106" s="58" t="s">
        <v>17</v>
      </c>
      <c r="AD106" s="58" t="s">
        <v>18</v>
      </c>
      <c r="AE106" s="58" t="s">
        <v>19</v>
      </c>
      <c r="AF106" s="58" t="s">
        <v>20</v>
      </c>
    </row>
    <row r="107" spans="1:32" s="16" customFormat="1" ht="12.75" customHeight="1">
      <c r="A107" s="24" t="s">
        <v>38</v>
      </c>
      <c r="B107" s="494">
        <f>B90+7</f>
        <v>43213</v>
      </c>
      <c r="C107" s="493">
        <v>150</v>
      </c>
      <c r="D107" s="493">
        <v>1800</v>
      </c>
      <c r="E107" s="62">
        <v>2</v>
      </c>
      <c r="F107" s="20">
        <v>32</v>
      </c>
      <c r="G107" s="493">
        <f t="shared" ref="G107:G116" si="46">E107-C107</f>
        <v>-148</v>
      </c>
      <c r="H107" s="493">
        <f t="shared" ref="H107:H116" si="47">F107-D107</f>
        <v>-1768</v>
      </c>
      <c r="I107" s="25"/>
      <c r="J107" s="25"/>
      <c r="K107" s="26"/>
      <c r="L107" s="26"/>
      <c r="M107" s="20">
        <f t="shared" ref="M107:M115" si="48">I107+K107</f>
        <v>0</v>
      </c>
      <c r="N107" s="20">
        <f t="shared" ref="N107:N115" si="49">J107+L107</f>
        <v>0</v>
      </c>
      <c r="O107" s="25"/>
      <c r="P107" s="25"/>
      <c r="Q107" s="26"/>
      <c r="R107" s="26"/>
      <c r="S107" s="63"/>
      <c r="AA107" s="58">
        <f>H103</f>
        <v>17</v>
      </c>
      <c r="AB107" s="58" t="str">
        <f>E103</f>
        <v>CTJ-RK7-184-N</v>
      </c>
      <c r="AC107" s="64" t="s">
        <v>140</v>
      </c>
      <c r="AD107" s="58" t="str">
        <f t="shared" ref="AD107:AD115" si="50">A107</f>
        <v>LCH</v>
      </c>
      <c r="AE107" s="58">
        <f t="shared" ref="AE107:AE115" si="51">C107</f>
        <v>150</v>
      </c>
      <c r="AF107" s="65">
        <f t="shared" ref="AF107:AF115" si="52">E107</f>
        <v>2</v>
      </c>
    </row>
    <row r="108" spans="1:32" s="16" customFormat="1" ht="12.75" customHeight="1">
      <c r="A108" s="24"/>
      <c r="B108" s="494"/>
      <c r="C108" s="493"/>
      <c r="D108" s="493"/>
      <c r="E108" s="62"/>
      <c r="F108" s="20"/>
      <c r="G108" s="493">
        <f t="shared" si="46"/>
        <v>0</v>
      </c>
      <c r="H108" s="493">
        <f t="shared" si="47"/>
        <v>0</v>
      </c>
      <c r="I108" s="26"/>
      <c r="J108" s="26"/>
      <c r="K108" s="26"/>
      <c r="L108" s="26"/>
      <c r="M108" s="20">
        <f t="shared" si="48"/>
        <v>0</v>
      </c>
      <c r="N108" s="20">
        <f t="shared" si="49"/>
        <v>0</v>
      </c>
      <c r="O108" s="26"/>
      <c r="P108" s="26"/>
      <c r="Q108" s="26"/>
      <c r="R108" s="26"/>
      <c r="S108" s="63"/>
      <c r="AA108" s="58">
        <f>H103</f>
        <v>17</v>
      </c>
      <c r="AB108" s="58" t="str">
        <f>E103</f>
        <v>CTJ-RK7-184-N</v>
      </c>
      <c r="AC108" s="64" t="s">
        <v>140</v>
      </c>
      <c r="AD108" s="58">
        <f t="shared" si="50"/>
        <v>0</v>
      </c>
      <c r="AE108" s="58">
        <f t="shared" si="51"/>
        <v>0</v>
      </c>
      <c r="AF108" s="65">
        <f t="shared" si="52"/>
        <v>0</v>
      </c>
    </row>
    <row r="109" spans="1:32" s="16" customFormat="1" ht="12.75" customHeight="1">
      <c r="A109" s="24"/>
      <c r="B109" s="494"/>
      <c r="C109" s="493"/>
      <c r="D109" s="493"/>
      <c r="E109" s="62"/>
      <c r="F109" s="20"/>
      <c r="G109" s="493">
        <f t="shared" si="46"/>
        <v>0</v>
      </c>
      <c r="H109" s="493">
        <f t="shared" si="47"/>
        <v>0</v>
      </c>
      <c r="I109" s="25"/>
      <c r="J109" s="25"/>
      <c r="K109" s="20"/>
      <c r="L109" s="20"/>
      <c r="M109" s="20">
        <f t="shared" si="48"/>
        <v>0</v>
      </c>
      <c r="N109" s="20">
        <f t="shared" si="49"/>
        <v>0</v>
      </c>
      <c r="O109" s="25"/>
      <c r="P109" s="25"/>
      <c r="Q109" s="20"/>
      <c r="R109" s="26"/>
      <c r="S109" s="63"/>
      <c r="AA109" s="58">
        <f>H103</f>
        <v>17</v>
      </c>
      <c r="AB109" s="58" t="str">
        <f>E103</f>
        <v>CTJ-RK7-184-N</v>
      </c>
      <c r="AC109" s="64" t="s">
        <v>140</v>
      </c>
      <c r="AD109" s="58">
        <f t="shared" si="50"/>
        <v>0</v>
      </c>
      <c r="AE109" s="58">
        <f t="shared" si="51"/>
        <v>0</v>
      </c>
      <c r="AF109" s="65">
        <f t="shared" si="52"/>
        <v>0</v>
      </c>
    </row>
    <row r="110" spans="1:32" s="16" customFormat="1" ht="12.75" customHeight="1">
      <c r="A110" s="24"/>
      <c r="B110" s="494"/>
      <c r="C110" s="493"/>
      <c r="D110" s="493"/>
      <c r="E110" s="62"/>
      <c r="F110" s="20"/>
      <c r="G110" s="493">
        <f t="shared" si="46"/>
        <v>0</v>
      </c>
      <c r="H110" s="493">
        <f t="shared" si="47"/>
        <v>0</v>
      </c>
      <c r="I110" s="20"/>
      <c r="J110" s="20"/>
      <c r="K110" s="20"/>
      <c r="L110" s="20"/>
      <c r="M110" s="20">
        <f t="shared" si="48"/>
        <v>0</v>
      </c>
      <c r="N110" s="20">
        <f t="shared" si="49"/>
        <v>0</v>
      </c>
      <c r="O110" s="26"/>
      <c r="P110" s="26"/>
      <c r="Q110" s="20"/>
      <c r="R110" s="20"/>
      <c r="S110" s="63"/>
      <c r="AA110" s="58">
        <f>H103</f>
        <v>17</v>
      </c>
      <c r="AB110" s="58" t="str">
        <f>E103</f>
        <v>CTJ-RK7-184-N</v>
      </c>
      <c r="AC110" s="64" t="s">
        <v>140</v>
      </c>
      <c r="AD110" s="58">
        <f t="shared" si="50"/>
        <v>0</v>
      </c>
      <c r="AE110" s="58">
        <f t="shared" si="51"/>
        <v>0</v>
      </c>
      <c r="AF110" s="65">
        <f t="shared" si="52"/>
        <v>0</v>
      </c>
    </row>
    <row r="111" spans="1:32" s="16" customFormat="1" ht="12.75" customHeight="1">
      <c r="A111" s="24"/>
      <c r="B111" s="494"/>
      <c r="C111" s="493"/>
      <c r="D111" s="493"/>
      <c r="E111" s="62"/>
      <c r="F111" s="20"/>
      <c r="G111" s="493">
        <f t="shared" si="46"/>
        <v>0</v>
      </c>
      <c r="H111" s="493">
        <f t="shared" si="47"/>
        <v>0</v>
      </c>
      <c r="I111" s="20"/>
      <c r="J111" s="20"/>
      <c r="K111" s="20"/>
      <c r="L111" s="20"/>
      <c r="M111" s="20">
        <f t="shared" si="48"/>
        <v>0</v>
      </c>
      <c r="N111" s="20">
        <f t="shared" si="49"/>
        <v>0</v>
      </c>
      <c r="O111" s="20"/>
      <c r="P111" s="20"/>
      <c r="Q111" s="20"/>
      <c r="R111" s="20"/>
      <c r="S111" s="63"/>
      <c r="AA111" s="58">
        <f>H103</f>
        <v>17</v>
      </c>
      <c r="AB111" s="58" t="str">
        <f>E103</f>
        <v>CTJ-RK7-184-N</v>
      </c>
      <c r="AC111" s="64" t="s">
        <v>140</v>
      </c>
      <c r="AD111" s="58">
        <f t="shared" si="50"/>
        <v>0</v>
      </c>
      <c r="AE111" s="58">
        <f t="shared" si="51"/>
        <v>0</v>
      </c>
      <c r="AF111" s="65">
        <f t="shared" si="52"/>
        <v>0</v>
      </c>
    </row>
    <row r="112" spans="1:32" s="16" customFormat="1" ht="12.75" customHeight="1">
      <c r="A112" s="24"/>
      <c r="B112" s="494"/>
      <c r="C112" s="493"/>
      <c r="D112" s="493"/>
      <c r="E112" s="62"/>
      <c r="F112" s="20"/>
      <c r="G112" s="493">
        <f t="shared" si="46"/>
        <v>0</v>
      </c>
      <c r="H112" s="493">
        <f t="shared" si="47"/>
        <v>0</v>
      </c>
      <c r="I112" s="20"/>
      <c r="J112" s="20"/>
      <c r="K112" s="20"/>
      <c r="L112" s="20"/>
      <c r="M112" s="20">
        <f t="shared" si="48"/>
        <v>0</v>
      </c>
      <c r="N112" s="20">
        <f t="shared" si="49"/>
        <v>0</v>
      </c>
      <c r="O112" s="20"/>
      <c r="P112" s="20"/>
      <c r="Q112" s="20"/>
      <c r="R112" s="20"/>
      <c r="S112" s="63"/>
      <c r="AA112" s="58">
        <f>H103</f>
        <v>17</v>
      </c>
      <c r="AB112" s="58" t="str">
        <f>E103</f>
        <v>CTJ-RK7-184-N</v>
      </c>
      <c r="AC112" s="64" t="s">
        <v>140</v>
      </c>
      <c r="AD112" s="58">
        <f t="shared" si="50"/>
        <v>0</v>
      </c>
      <c r="AE112" s="58">
        <f t="shared" si="51"/>
        <v>0</v>
      </c>
      <c r="AF112" s="65">
        <f t="shared" si="52"/>
        <v>0</v>
      </c>
    </row>
    <row r="113" spans="1:32" s="16" customFormat="1" ht="12.75" customHeight="1">
      <c r="A113" s="24"/>
      <c r="B113" s="494"/>
      <c r="C113" s="493"/>
      <c r="D113" s="493"/>
      <c r="E113" s="62"/>
      <c r="F113" s="20"/>
      <c r="G113" s="493">
        <f t="shared" si="46"/>
        <v>0</v>
      </c>
      <c r="H113" s="493">
        <f t="shared" si="47"/>
        <v>0</v>
      </c>
      <c r="I113" s="20"/>
      <c r="J113" s="20"/>
      <c r="K113" s="20"/>
      <c r="L113" s="20"/>
      <c r="M113" s="20">
        <f t="shared" si="48"/>
        <v>0</v>
      </c>
      <c r="N113" s="20">
        <f t="shared" si="49"/>
        <v>0</v>
      </c>
      <c r="O113" s="20"/>
      <c r="P113" s="20"/>
      <c r="Q113" s="20"/>
      <c r="R113" s="26"/>
      <c r="S113" s="63"/>
      <c r="AA113" s="58">
        <f>H103</f>
        <v>17</v>
      </c>
      <c r="AB113" s="58" t="str">
        <f>E103</f>
        <v>CTJ-RK7-184-N</v>
      </c>
      <c r="AC113" s="64" t="s">
        <v>140</v>
      </c>
      <c r="AD113" s="58">
        <f t="shared" si="50"/>
        <v>0</v>
      </c>
      <c r="AE113" s="58">
        <f t="shared" si="51"/>
        <v>0</v>
      </c>
      <c r="AF113" s="65">
        <f t="shared" si="52"/>
        <v>0</v>
      </c>
    </row>
    <row r="114" spans="1:32" s="16" customFormat="1" ht="12.75" customHeight="1">
      <c r="A114" s="24"/>
      <c r="B114" s="494"/>
      <c r="C114" s="493"/>
      <c r="D114" s="493"/>
      <c r="E114" s="62"/>
      <c r="F114" s="20"/>
      <c r="G114" s="493">
        <f t="shared" si="46"/>
        <v>0</v>
      </c>
      <c r="H114" s="493">
        <f t="shared" si="47"/>
        <v>0</v>
      </c>
      <c r="I114" s="20"/>
      <c r="J114" s="20"/>
      <c r="K114" s="20"/>
      <c r="L114" s="20"/>
      <c r="M114" s="20">
        <f t="shared" si="48"/>
        <v>0</v>
      </c>
      <c r="N114" s="20">
        <f t="shared" si="49"/>
        <v>0</v>
      </c>
      <c r="O114" s="67"/>
      <c r="P114" s="67"/>
      <c r="Q114" s="20"/>
      <c r="R114" s="20"/>
      <c r="S114" s="63"/>
      <c r="AA114" s="58">
        <f>H103</f>
        <v>17</v>
      </c>
      <c r="AB114" s="58" t="str">
        <f>E103</f>
        <v>CTJ-RK7-184-N</v>
      </c>
      <c r="AC114" s="64" t="s">
        <v>140</v>
      </c>
      <c r="AD114" s="58">
        <f t="shared" si="50"/>
        <v>0</v>
      </c>
      <c r="AE114" s="58">
        <f t="shared" si="51"/>
        <v>0</v>
      </c>
      <c r="AF114" s="65">
        <f t="shared" si="52"/>
        <v>0</v>
      </c>
    </row>
    <row r="115" spans="1:32" s="16" customFormat="1" ht="12.75" customHeight="1">
      <c r="A115" s="24" t="s">
        <v>21</v>
      </c>
      <c r="B115" s="494" t="s">
        <v>34</v>
      </c>
      <c r="C115" s="493"/>
      <c r="D115" s="493"/>
      <c r="E115" s="62"/>
      <c r="F115" s="20"/>
      <c r="G115" s="493">
        <f t="shared" si="46"/>
        <v>0</v>
      </c>
      <c r="H115" s="493">
        <f t="shared" si="47"/>
        <v>0</v>
      </c>
      <c r="I115" s="20"/>
      <c r="J115" s="20"/>
      <c r="K115" s="20"/>
      <c r="L115" s="20"/>
      <c r="M115" s="20">
        <f t="shared" si="48"/>
        <v>0</v>
      </c>
      <c r="N115" s="20">
        <f t="shared" si="49"/>
        <v>0</v>
      </c>
      <c r="O115" s="26"/>
      <c r="P115" s="26"/>
      <c r="Q115" s="26"/>
      <c r="R115" s="26"/>
      <c r="S115" s="63"/>
      <c r="AA115" s="58">
        <f>H103</f>
        <v>17</v>
      </c>
      <c r="AB115" s="58" t="str">
        <f>E103</f>
        <v>CTJ-RK7-184-N</v>
      </c>
      <c r="AC115" s="64" t="s">
        <v>140</v>
      </c>
      <c r="AD115" s="58" t="str">
        <f t="shared" si="50"/>
        <v>COSCO T/S</v>
      </c>
      <c r="AE115" s="58">
        <f t="shared" si="51"/>
        <v>0</v>
      </c>
      <c r="AF115" s="65">
        <f t="shared" si="52"/>
        <v>0</v>
      </c>
    </row>
    <row r="116" spans="1:32" s="16" customFormat="1" ht="12.75" customHeight="1">
      <c r="A116" s="24" t="s">
        <v>22</v>
      </c>
      <c r="B116" s="28"/>
      <c r="C116" s="29">
        <v>150</v>
      </c>
      <c r="D116" s="29">
        <v>1800</v>
      </c>
      <c r="E116" s="68">
        <f>SUM(E107:E115)</f>
        <v>2</v>
      </c>
      <c r="F116" s="30">
        <f>SUM(F107:F115)</f>
        <v>32</v>
      </c>
      <c r="G116" s="29">
        <f t="shared" si="46"/>
        <v>-148</v>
      </c>
      <c r="H116" s="29">
        <f t="shared" si="47"/>
        <v>-1768</v>
      </c>
      <c r="I116" s="31">
        <f t="shared" ref="I116:R116" si="53">SUM(I107:I115)</f>
        <v>0</v>
      </c>
      <c r="J116" s="31">
        <f t="shared" si="53"/>
        <v>0</v>
      </c>
      <c r="K116" s="31">
        <f t="shared" si="53"/>
        <v>0</v>
      </c>
      <c r="L116" s="31">
        <f t="shared" si="53"/>
        <v>0</v>
      </c>
      <c r="M116" s="31">
        <f t="shared" si="53"/>
        <v>0</v>
      </c>
      <c r="N116" s="31">
        <f t="shared" si="53"/>
        <v>0</v>
      </c>
      <c r="O116" s="20">
        <f t="shared" si="53"/>
        <v>0</v>
      </c>
      <c r="P116" s="31">
        <f t="shared" si="53"/>
        <v>0</v>
      </c>
      <c r="Q116" s="31">
        <f t="shared" si="53"/>
        <v>0</v>
      </c>
      <c r="R116" s="31">
        <f t="shared" si="53"/>
        <v>0</v>
      </c>
      <c r="S116" s="63"/>
      <c r="AA116" s="58"/>
      <c r="AB116" s="58"/>
      <c r="AC116" s="64"/>
      <c r="AD116" s="58"/>
      <c r="AE116" s="58"/>
      <c r="AF116" s="58"/>
    </row>
    <row r="117" spans="1:32" s="16" customFormat="1" ht="12.75" customHeight="1">
      <c r="A117" s="69">
        <f>D116/C116</f>
        <v>12</v>
      </c>
      <c r="C117" s="70"/>
      <c r="E117" s="258">
        <f>E116/C116</f>
        <v>1.3333333333333334E-2</v>
      </c>
      <c r="F117" s="258">
        <f>F116/D116</f>
        <v>1.7777777777777778E-2</v>
      </c>
      <c r="I117" s="71" t="s">
        <v>89</v>
      </c>
      <c r="J117" s="72">
        <f>E116/C116</f>
        <v>1.3333333333333334E-2</v>
      </c>
      <c r="K117" s="71"/>
      <c r="L117" s="71">
        <f>C116*0.9</f>
        <v>135</v>
      </c>
      <c r="M117" s="71"/>
      <c r="N117" s="71"/>
      <c r="O117" s="88" t="s">
        <v>173</v>
      </c>
      <c r="P117" s="71"/>
      <c r="Q117" s="73"/>
      <c r="R117" s="16">
        <v>5320</v>
      </c>
      <c r="AA117" s="58"/>
      <c r="AB117" s="58"/>
      <c r="AC117" s="64"/>
      <c r="AD117" s="58"/>
      <c r="AE117" s="58"/>
      <c r="AF117" s="58"/>
    </row>
    <row r="120" spans="1:32" s="12" customFormat="1" ht="12.75" customHeight="1">
      <c r="A120" s="237" t="s">
        <v>341</v>
      </c>
      <c r="B120" s="238" t="s">
        <v>495</v>
      </c>
      <c r="C120" s="239"/>
      <c r="D120" s="240"/>
      <c r="E120" s="238" t="s">
        <v>496</v>
      </c>
      <c r="F120" s="240"/>
      <c r="G120" s="237" t="s">
        <v>0</v>
      </c>
      <c r="H120" s="241">
        <v>18</v>
      </c>
      <c r="I120" s="240"/>
      <c r="J120" s="240" t="s">
        <v>74</v>
      </c>
      <c r="K120" s="240"/>
      <c r="L120" s="240"/>
      <c r="M120" s="242"/>
      <c r="N120" s="242"/>
      <c r="O120" s="242"/>
      <c r="P120" s="242"/>
      <c r="Q120" s="242"/>
      <c r="R120" s="242"/>
      <c r="S120" s="242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32" s="16" customFormat="1" ht="12.75" customHeight="1">
      <c r="A121" s="659" t="s">
        <v>6</v>
      </c>
      <c r="B121" s="655" t="s">
        <v>7</v>
      </c>
      <c r="C121" s="651" t="s">
        <v>1</v>
      </c>
      <c r="D121" s="652"/>
      <c r="E121" s="651" t="s">
        <v>2</v>
      </c>
      <c r="F121" s="652"/>
      <c r="G121" s="646" t="s">
        <v>3</v>
      </c>
      <c r="H121" s="646"/>
      <c r="I121" s="648" t="s">
        <v>4</v>
      </c>
      <c r="J121" s="649"/>
      <c r="K121" s="649"/>
      <c r="L121" s="649"/>
      <c r="M121" s="649"/>
      <c r="N121" s="650"/>
      <c r="O121" s="651"/>
      <c r="P121" s="652"/>
      <c r="Q121" s="646"/>
      <c r="R121" s="646"/>
      <c r="S121" s="655" t="s">
        <v>5</v>
      </c>
      <c r="T121" s="658"/>
      <c r="U121" s="563"/>
      <c r="V121" s="563"/>
      <c r="W121" s="563"/>
      <c r="X121" s="563"/>
      <c r="Y121" s="563"/>
      <c r="Z121" s="563"/>
      <c r="AA121" s="58"/>
      <c r="AB121" s="58"/>
      <c r="AC121" s="58"/>
      <c r="AD121" s="58"/>
      <c r="AE121" s="58"/>
      <c r="AF121" s="58"/>
    </row>
    <row r="122" spans="1:32" s="16" customFormat="1" ht="12.75" customHeight="1">
      <c r="A122" s="660"/>
      <c r="B122" s="656"/>
      <c r="C122" s="653"/>
      <c r="D122" s="654"/>
      <c r="E122" s="653"/>
      <c r="F122" s="654"/>
      <c r="G122" s="646"/>
      <c r="H122" s="646"/>
      <c r="I122" s="553" t="s">
        <v>8</v>
      </c>
      <c r="J122" s="555" t="s">
        <v>9</v>
      </c>
      <c r="K122" s="553" t="s">
        <v>10</v>
      </c>
      <c r="L122" s="555" t="s">
        <v>11</v>
      </c>
      <c r="M122" s="648" t="s">
        <v>12</v>
      </c>
      <c r="N122" s="650"/>
      <c r="O122" s="653"/>
      <c r="P122" s="654"/>
      <c r="Q122" s="646"/>
      <c r="R122" s="646"/>
      <c r="S122" s="656"/>
      <c r="T122" s="658"/>
      <c r="U122" s="563"/>
      <c r="V122" s="563"/>
      <c r="W122" s="563"/>
      <c r="X122" s="563"/>
      <c r="Y122" s="563"/>
      <c r="Z122" s="563"/>
      <c r="AA122" s="58"/>
      <c r="AB122" s="58"/>
      <c r="AC122" s="58"/>
      <c r="AD122" s="58"/>
      <c r="AE122" s="58"/>
      <c r="AF122" s="58"/>
    </row>
    <row r="123" spans="1:32" s="16" customFormat="1" ht="12.75" customHeight="1">
      <c r="A123" s="661"/>
      <c r="B123" s="657"/>
      <c r="C123" s="551" t="s">
        <v>13</v>
      </c>
      <c r="D123" s="551" t="s">
        <v>14</v>
      </c>
      <c r="E123" s="555" t="s">
        <v>13</v>
      </c>
      <c r="F123" s="551" t="s">
        <v>14</v>
      </c>
      <c r="G123" s="551" t="s">
        <v>13</v>
      </c>
      <c r="H123" s="551" t="s">
        <v>14</v>
      </c>
      <c r="I123" s="555" t="s">
        <v>13</v>
      </c>
      <c r="J123" s="551" t="s">
        <v>14</v>
      </c>
      <c r="K123" s="555" t="s">
        <v>13</v>
      </c>
      <c r="L123" s="551" t="s">
        <v>14</v>
      </c>
      <c r="M123" s="551"/>
      <c r="N123" s="551"/>
      <c r="O123" s="555" t="s">
        <v>13</v>
      </c>
      <c r="P123" s="551" t="s">
        <v>14</v>
      </c>
      <c r="Q123" s="551" t="s">
        <v>13</v>
      </c>
      <c r="R123" s="551" t="s">
        <v>14</v>
      </c>
      <c r="S123" s="657"/>
      <c r="T123" s="563"/>
      <c r="U123" s="563"/>
      <c r="V123" s="563"/>
      <c r="W123" s="563"/>
      <c r="X123" s="563"/>
      <c r="Y123" s="563"/>
      <c r="Z123" s="563"/>
      <c r="AA123" s="58" t="s">
        <v>15</v>
      </c>
      <c r="AB123" s="58" t="s">
        <v>16</v>
      </c>
      <c r="AC123" s="58" t="s">
        <v>17</v>
      </c>
      <c r="AD123" s="58" t="s">
        <v>18</v>
      </c>
      <c r="AE123" s="58" t="s">
        <v>19</v>
      </c>
      <c r="AF123" s="58" t="s">
        <v>20</v>
      </c>
    </row>
    <row r="124" spans="1:32" s="16" customFormat="1" ht="12.75" customHeight="1">
      <c r="A124" s="24" t="s">
        <v>38</v>
      </c>
      <c r="B124" s="552">
        <f>B107+7</f>
        <v>43220</v>
      </c>
      <c r="C124" s="551">
        <v>150</v>
      </c>
      <c r="D124" s="551">
        <v>1800</v>
      </c>
      <c r="E124" s="62">
        <v>77</v>
      </c>
      <c r="F124" s="20">
        <v>946</v>
      </c>
      <c r="G124" s="551">
        <f t="shared" ref="G124:G133" si="54">E124-C124</f>
        <v>-73</v>
      </c>
      <c r="H124" s="551">
        <f t="shared" ref="H124:H133" si="55">F124-D124</f>
        <v>-854</v>
      </c>
      <c r="I124" s="25"/>
      <c r="J124" s="25"/>
      <c r="K124" s="26"/>
      <c r="L124" s="26"/>
      <c r="M124" s="20">
        <f t="shared" ref="M124:M132" si="56">I124+K124</f>
        <v>0</v>
      </c>
      <c r="N124" s="20">
        <f t="shared" ref="N124:N132" si="57">J124+L124</f>
        <v>0</v>
      </c>
      <c r="O124" s="25"/>
      <c r="P124" s="25"/>
      <c r="Q124" s="26"/>
      <c r="R124" s="26"/>
      <c r="S124" s="63"/>
      <c r="AA124" s="58">
        <f>H120</f>
        <v>18</v>
      </c>
      <c r="AB124" s="58" t="str">
        <f>E120</f>
        <v>CTJ-RHO-105-N</v>
      </c>
      <c r="AC124" s="64" t="s">
        <v>140</v>
      </c>
      <c r="AD124" s="58" t="str">
        <f t="shared" ref="AD124:AD132" si="58">A124</f>
        <v>LCH</v>
      </c>
      <c r="AE124" s="58">
        <f t="shared" ref="AE124:AE132" si="59">C124</f>
        <v>150</v>
      </c>
      <c r="AF124" s="65">
        <f t="shared" ref="AF124:AF132" si="60">E124</f>
        <v>77</v>
      </c>
    </row>
    <row r="125" spans="1:32" s="16" customFormat="1" ht="12.75" customHeight="1">
      <c r="A125" s="24"/>
      <c r="B125" s="552"/>
      <c r="C125" s="551"/>
      <c r="D125" s="551"/>
      <c r="E125" s="62"/>
      <c r="F125" s="20"/>
      <c r="G125" s="551">
        <f t="shared" si="54"/>
        <v>0</v>
      </c>
      <c r="H125" s="551">
        <f t="shared" si="55"/>
        <v>0</v>
      </c>
      <c r="I125" s="26"/>
      <c r="J125" s="26"/>
      <c r="K125" s="26"/>
      <c r="L125" s="26"/>
      <c r="M125" s="20">
        <f t="shared" si="56"/>
        <v>0</v>
      </c>
      <c r="N125" s="20">
        <f t="shared" si="57"/>
        <v>0</v>
      </c>
      <c r="O125" s="26"/>
      <c r="P125" s="26"/>
      <c r="Q125" s="26"/>
      <c r="R125" s="26"/>
      <c r="S125" s="63"/>
      <c r="AA125" s="58">
        <f>H120</f>
        <v>18</v>
      </c>
      <c r="AB125" s="58" t="str">
        <f>E120</f>
        <v>CTJ-RHO-105-N</v>
      </c>
      <c r="AC125" s="64" t="s">
        <v>140</v>
      </c>
      <c r="AD125" s="58">
        <f t="shared" si="58"/>
        <v>0</v>
      </c>
      <c r="AE125" s="58">
        <f t="shared" si="59"/>
        <v>0</v>
      </c>
      <c r="AF125" s="65">
        <f t="shared" si="60"/>
        <v>0</v>
      </c>
    </row>
    <row r="126" spans="1:32" s="16" customFormat="1" ht="12.75" customHeight="1">
      <c r="A126" s="24"/>
      <c r="B126" s="552"/>
      <c r="C126" s="551"/>
      <c r="D126" s="551"/>
      <c r="E126" s="62"/>
      <c r="F126" s="20"/>
      <c r="G126" s="551">
        <f t="shared" si="54"/>
        <v>0</v>
      </c>
      <c r="H126" s="551">
        <f t="shared" si="55"/>
        <v>0</v>
      </c>
      <c r="I126" s="25"/>
      <c r="J126" s="25"/>
      <c r="K126" s="20"/>
      <c r="L126" s="20"/>
      <c r="M126" s="20">
        <f t="shared" si="56"/>
        <v>0</v>
      </c>
      <c r="N126" s="20">
        <f t="shared" si="57"/>
        <v>0</v>
      </c>
      <c r="O126" s="25"/>
      <c r="P126" s="25"/>
      <c r="Q126" s="20"/>
      <c r="R126" s="26"/>
      <c r="S126" s="63"/>
      <c r="AA126" s="58">
        <f>H120</f>
        <v>18</v>
      </c>
      <c r="AB126" s="58" t="str">
        <f>E120</f>
        <v>CTJ-RHO-105-N</v>
      </c>
      <c r="AC126" s="64" t="s">
        <v>140</v>
      </c>
      <c r="AD126" s="58">
        <f t="shared" si="58"/>
        <v>0</v>
      </c>
      <c r="AE126" s="58">
        <f t="shared" si="59"/>
        <v>0</v>
      </c>
      <c r="AF126" s="65">
        <f t="shared" si="60"/>
        <v>0</v>
      </c>
    </row>
    <row r="127" spans="1:32" s="16" customFormat="1" ht="12.75" customHeight="1">
      <c r="A127" s="24"/>
      <c r="B127" s="552"/>
      <c r="C127" s="551"/>
      <c r="D127" s="551"/>
      <c r="E127" s="62"/>
      <c r="F127" s="20"/>
      <c r="G127" s="551">
        <f t="shared" si="54"/>
        <v>0</v>
      </c>
      <c r="H127" s="551">
        <f t="shared" si="55"/>
        <v>0</v>
      </c>
      <c r="I127" s="20"/>
      <c r="J127" s="20"/>
      <c r="K127" s="20"/>
      <c r="L127" s="20"/>
      <c r="M127" s="20">
        <f t="shared" si="56"/>
        <v>0</v>
      </c>
      <c r="N127" s="20">
        <f t="shared" si="57"/>
        <v>0</v>
      </c>
      <c r="O127" s="26"/>
      <c r="P127" s="26"/>
      <c r="Q127" s="20" t="s">
        <v>504</v>
      </c>
      <c r="R127" s="20"/>
      <c r="S127" s="63"/>
      <c r="AA127" s="58">
        <f>H120</f>
        <v>18</v>
      </c>
      <c r="AB127" s="58" t="str">
        <f>E120</f>
        <v>CTJ-RHO-105-N</v>
      </c>
      <c r="AC127" s="64" t="s">
        <v>140</v>
      </c>
      <c r="AD127" s="58">
        <f t="shared" si="58"/>
        <v>0</v>
      </c>
      <c r="AE127" s="58">
        <f t="shared" si="59"/>
        <v>0</v>
      </c>
      <c r="AF127" s="65">
        <f t="shared" si="60"/>
        <v>0</v>
      </c>
    </row>
    <row r="128" spans="1:32" s="16" customFormat="1" ht="12.75" customHeight="1">
      <c r="A128" s="24"/>
      <c r="B128" s="552"/>
      <c r="C128" s="551"/>
      <c r="D128" s="551"/>
      <c r="E128" s="62"/>
      <c r="F128" s="20"/>
      <c r="G128" s="551">
        <f t="shared" si="54"/>
        <v>0</v>
      </c>
      <c r="H128" s="551">
        <f t="shared" si="55"/>
        <v>0</v>
      </c>
      <c r="I128" s="20"/>
      <c r="J128" s="20"/>
      <c r="K128" s="20"/>
      <c r="L128" s="20"/>
      <c r="M128" s="20">
        <f t="shared" si="56"/>
        <v>0</v>
      </c>
      <c r="N128" s="20">
        <f t="shared" si="57"/>
        <v>0</v>
      </c>
      <c r="O128" s="20"/>
      <c r="P128" s="20"/>
      <c r="Q128" s="20"/>
      <c r="R128" s="20"/>
      <c r="S128" s="63"/>
      <c r="AA128" s="58">
        <f>H120</f>
        <v>18</v>
      </c>
      <c r="AB128" s="58" t="str">
        <f>E120</f>
        <v>CTJ-RHO-105-N</v>
      </c>
      <c r="AC128" s="64" t="s">
        <v>140</v>
      </c>
      <c r="AD128" s="58">
        <f t="shared" si="58"/>
        <v>0</v>
      </c>
      <c r="AE128" s="58">
        <f t="shared" si="59"/>
        <v>0</v>
      </c>
      <c r="AF128" s="65">
        <f t="shared" si="60"/>
        <v>0</v>
      </c>
    </row>
    <row r="129" spans="1:32" s="16" customFormat="1" ht="12.75" customHeight="1">
      <c r="A129" s="24"/>
      <c r="B129" s="552"/>
      <c r="C129" s="551"/>
      <c r="D129" s="551"/>
      <c r="E129" s="62"/>
      <c r="F129" s="20"/>
      <c r="G129" s="551">
        <f t="shared" si="54"/>
        <v>0</v>
      </c>
      <c r="H129" s="551">
        <f t="shared" si="55"/>
        <v>0</v>
      </c>
      <c r="I129" s="20"/>
      <c r="J129" s="20"/>
      <c r="K129" s="20"/>
      <c r="L129" s="20"/>
      <c r="M129" s="20">
        <f t="shared" si="56"/>
        <v>0</v>
      </c>
      <c r="N129" s="20">
        <f t="shared" si="57"/>
        <v>0</v>
      </c>
      <c r="O129" s="20"/>
      <c r="P129" s="20"/>
      <c r="Q129" s="20"/>
      <c r="R129" s="20"/>
      <c r="S129" s="63"/>
      <c r="AA129" s="58">
        <f>H120</f>
        <v>18</v>
      </c>
      <c r="AB129" s="58" t="str">
        <f>E120</f>
        <v>CTJ-RHO-105-N</v>
      </c>
      <c r="AC129" s="64" t="s">
        <v>140</v>
      </c>
      <c r="AD129" s="58">
        <f t="shared" si="58"/>
        <v>0</v>
      </c>
      <c r="AE129" s="58">
        <f t="shared" si="59"/>
        <v>0</v>
      </c>
      <c r="AF129" s="65">
        <f t="shared" si="60"/>
        <v>0</v>
      </c>
    </row>
    <row r="130" spans="1:32" s="16" customFormat="1" ht="12.75" customHeight="1">
      <c r="A130" s="24"/>
      <c r="B130" s="552"/>
      <c r="C130" s="551"/>
      <c r="D130" s="551"/>
      <c r="E130" s="62"/>
      <c r="F130" s="20"/>
      <c r="G130" s="551">
        <f t="shared" si="54"/>
        <v>0</v>
      </c>
      <c r="H130" s="551">
        <f t="shared" si="55"/>
        <v>0</v>
      </c>
      <c r="I130" s="20"/>
      <c r="J130" s="20"/>
      <c r="K130" s="20"/>
      <c r="L130" s="20"/>
      <c r="M130" s="20">
        <f t="shared" si="56"/>
        <v>0</v>
      </c>
      <c r="N130" s="20">
        <f t="shared" si="57"/>
        <v>0</v>
      </c>
      <c r="O130" s="20"/>
      <c r="P130" s="20"/>
      <c r="Q130" s="20"/>
      <c r="R130" s="26"/>
      <c r="S130" s="63"/>
      <c r="AA130" s="58">
        <f>H120</f>
        <v>18</v>
      </c>
      <c r="AB130" s="58" t="str">
        <f>E120</f>
        <v>CTJ-RHO-105-N</v>
      </c>
      <c r="AC130" s="64" t="s">
        <v>140</v>
      </c>
      <c r="AD130" s="58">
        <f t="shared" si="58"/>
        <v>0</v>
      </c>
      <c r="AE130" s="58">
        <f t="shared" si="59"/>
        <v>0</v>
      </c>
      <c r="AF130" s="65">
        <f t="shared" si="60"/>
        <v>0</v>
      </c>
    </row>
    <row r="131" spans="1:32" s="16" customFormat="1" ht="12.75" customHeight="1">
      <c r="A131" s="24"/>
      <c r="B131" s="552"/>
      <c r="C131" s="551"/>
      <c r="D131" s="551"/>
      <c r="E131" s="62"/>
      <c r="F131" s="20"/>
      <c r="G131" s="551">
        <f t="shared" si="54"/>
        <v>0</v>
      </c>
      <c r="H131" s="551">
        <f t="shared" si="55"/>
        <v>0</v>
      </c>
      <c r="I131" s="20"/>
      <c r="J131" s="20"/>
      <c r="K131" s="20"/>
      <c r="L131" s="20"/>
      <c r="M131" s="20">
        <f t="shared" si="56"/>
        <v>0</v>
      </c>
      <c r="N131" s="20">
        <f t="shared" si="57"/>
        <v>0</v>
      </c>
      <c r="O131" s="67"/>
      <c r="P131" s="67"/>
      <c r="Q131" s="20"/>
      <c r="R131" s="20"/>
      <c r="S131" s="63"/>
      <c r="AA131" s="58">
        <f>H120</f>
        <v>18</v>
      </c>
      <c r="AB131" s="58" t="str">
        <f>E120</f>
        <v>CTJ-RHO-105-N</v>
      </c>
      <c r="AC131" s="64" t="s">
        <v>140</v>
      </c>
      <c r="AD131" s="58">
        <f t="shared" si="58"/>
        <v>0</v>
      </c>
      <c r="AE131" s="58">
        <f t="shared" si="59"/>
        <v>0</v>
      </c>
      <c r="AF131" s="65">
        <f t="shared" si="60"/>
        <v>0</v>
      </c>
    </row>
    <row r="132" spans="1:32" s="16" customFormat="1" ht="12.75" customHeight="1">
      <c r="A132" s="24" t="s">
        <v>21</v>
      </c>
      <c r="B132" s="552" t="s">
        <v>34</v>
      </c>
      <c r="C132" s="551"/>
      <c r="D132" s="551"/>
      <c r="E132" s="62"/>
      <c r="F132" s="20"/>
      <c r="G132" s="551">
        <f t="shared" si="54"/>
        <v>0</v>
      </c>
      <c r="H132" s="551">
        <f t="shared" si="55"/>
        <v>0</v>
      </c>
      <c r="I132" s="20"/>
      <c r="J132" s="20"/>
      <c r="K132" s="20"/>
      <c r="L132" s="20"/>
      <c r="M132" s="20">
        <f t="shared" si="56"/>
        <v>0</v>
      </c>
      <c r="N132" s="20">
        <f t="shared" si="57"/>
        <v>0</v>
      </c>
      <c r="O132" s="26"/>
      <c r="P132" s="26"/>
      <c r="Q132" s="26"/>
      <c r="R132" s="26"/>
      <c r="S132" s="63"/>
      <c r="AA132" s="58">
        <f>H120</f>
        <v>18</v>
      </c>
      <c r="AB132" s="58" t="str">
        <f>E120</f>
        <v>CTJ-RHO-105-N</v>
      </c>
      <c r="AC132" s="64" t="s">
        <v>140</v>
      </c>
      <c r="AD132" s="58" t="str">
        <f t="shared" si="58"/>
        <v>COSCO T/S</v>
      </c>
      <c r="AE132" s="58">
        <f t="shared" si="59"/>
        <v>0</v>
      </c>
      <c r="AF132" s="65">
        <f t="shared" si="60"/>
        <v>0</v>
      </c>
    </row>
    <row r="133" spans="1:32" s="16" customFormat="1" ht="12.75" customHeight="1">
      <c r="A133" s="24" t="s">
        <v>22</v>
      </c>
      <c r="B133" s="28"/>
      <c r="C133" s="29">
        <v>150</v>
      </c>
      <c r="D133" s="29">
        <v>1800</v>
      </c>
      <c r="E133" s="68">
        <f>SUM(E124:E132)</f>
        <v>77</v>
      </c>
      <c r="F133" s="30">
        <f>SUM(F124:F132)</f>
        <v>946</v>
      </c>
      <c r="G133" s="29">
        <f t="shared" si="54"/>
        <v>-73</v>
      </c>
      <c r="H133" s="29">
        <f t="shared" si="55"/>
        <v>-854</v>
      </c>
      <c r="I133" s="31">
        <f t="shared" ref="I133:R133" si="61">SUM(I124:I132)</f>
        <v>0</v>
      </c>
      <c r="J133" s="31">
        <f t="shared" si="61"/>
        <v>0</v>
      </c>
      <c r="K133" s="31">
        <f t="shared" si="61"/>
        <v>0</v>
      </c>
      <c r="L133" s="31">
        <f t="shared" si="61"/>
        <v>0</v>
      </c>
      <c r="M133" s="31">
        <f t="shared" si="61"/>
        <v>0</v>
      </c>
      <c r="N133" s="31">
        <f t="shared" si="61"/>
        <v>0</v>
      </c>
      <c r="O133" s="20">
        <f t="shared" si="61"/>
        <v>0</v>
      </c>
      <c r="P133" s="31">
        <f t="shared" si="61"/>
        <v>0</v>
      </c>
      <c r="Q133" s="31">
        <f t="shared" si="61"/>
        <v>0</v>
      </c>
      <c r="R133" s="31">
        <f t="shared" si="61"/>
        <v>0</v>
      </c>
      <c r="S133" s="63"/>
      <c r="AA133" s="58"/>
      <c r="AB133" s="58"/>
      <c r="AC133" s="64"/>
      <c r="AD133" s="58"/>
      <c r="AE133" s="58"/>
      <c r="AF133" s="58"/>
    </row>
    <row r="134" spans="1:32" s="16" customFormat="1" ht="12.75" customHeight="1">
      <c r="A134" s="69">
        <f>D133/C133</f>
        <v>12</v>
      </c>
      <c r="C134" s="70"/>
      <c r="E134" s="258">
        <f>E133/C133</f>
        <v>0.51333333333333331</v>
      </c>
      <c r="F134" s="258">
        <f>F133/D133</f>
        <v>0.52555555555555555</v>
      </c>
      <c r="I134" s="71" t="s">
        <v>89</v>
      </c>
      <c r="J134" s="72">
        <f>E133/C133</f>
        <v>0.51333333333333331</v>
      </c>
      <c r="K134" s="71"/>
      <c r="L134" s="71">
        <f>C133*0.9</f>
        <v>135</v>
      </c>
      <c r="M134" s="71"/>
      <c r="N134" s="71"/>
      <c r="O134" s="88" t="s">
        <v>173</v>
      </c>
      <c r="P134" s="71"/>
      <c r="Q134" s="73"/>
      <c r="R134" s="16">
        <v>5320</v>
      </c>
      <c r="AA134" s="58"/>
      <c r="AB134" s="58"/>
      <c r="AC134" s="64"/>
      <c r="AD134" s="58"/>
      <c r="AE134" s="58"/>
      <c r="AF134" s="58"/>
    </row>
  </sheetData>
  <mergeCells count="88">
    <mergeCell ref="I121:N121"/>
    <mergeCell ref="O121:P122"/>
    <mergeCell ref="Q121:R122"/>
    <mergeCell ref="S121:S123"/>
    <mergeCell ref="T121:T122"/>
    <mergeCell ref="M122:N122"/>
    <mergeCell ref="A121:A123"/>
    <mergeCell ref="B121:B123"/>
    <mergeCell ref="C121:D122"/>
    <mergeCell ref="E121:F122"/>
    <mergeCell ref="G121:H122"/>
    <mergeCell ref="I104:N104"/>
    <mergeCell ref="O104:P105"/>
    <mergeCell ref="Q104:R105"/>
    <mergeCell ref="S104:S106"/>
    <mergeCell ref="T104:T105"/>
    <mergeCell ref="M105:N105"/>
    <mergeCell ref="A104:A106"/>
    <mergeCell ref="B104:B106"/>
    <mergeCell ref="C104:D105"/>
    <mergeCell ref="E104:F105"/>
    <mergeCell ref="G104:H105"/>
    <mergeCell ref="I36:N36"/>
    <mergeCell ref="O36:P37"/>
    <mergeCell ref="Q36:R37"/>
    <mergeCell ref="S36:S38"/>
    <mergeCell ref="T36:T37"/>
    <mergeCell ref="M37:N37"/>
    <mergeCell ref="A36:A38"/>
    <mergeCell ref="B36:B38"/>
    <mergeCell ref="C36:D37"/>
    <mergeCell ref="E36:F37"/>
    <mergeCell ref="G36:H37"/>
    <mergeCell ref="I19:N19"/>
    <mergeCell ref="O19:P20"/>
    <mergeCell ref="Q19:R20"/>
    <mergeCell ref="S19:S21"/>
    <mergeCell ref="T19:T20"/>
    <mergeCell ref="M20:N20"/>
    <mergeCell ref="A19:A21"/>
    <mergeCell ref="B19:B21"/>
    <mergeCell ref="C19:D20"/>
    <mergeCell ref="E19:F20"/>
    <mergeCell ref="G19:H20"/>
    <mergeCell ref="A2:A4"/>
    <mergeCell ref="B2:B4"/>
    <mergeCell ref="C2:D3"/>
    <mergeCell ref="E2:F3"/>
    <mergeCell ref="G2:H3"/>
    <mergeCell ref="O2:P3"/>
    <mergeCell ref="Q2:R3"/>
    <mergeCell ref="S2:S4"/>
    <mergeCell ref="T2:T3"/>
    <mergeCell ref="M3:N3"/>
    <mergeCell ref="I2:N2"/>
    <mergeCell ref="A53:A55"/>
    <mergeCell ref="B53:B55"/>
    <mergeCell ref="C53:D54"/>
    <mergeCell ref="E53:F54"/>
    <mergeCell ref="G53:H54"/>
    <mergeCell ref="I53:N53"/>
    <mergeCell ref="O53:P54"/>
    <mergeCell ref="Q53:R54"/>
    <mergeCell ref="S53:S55"/>
    <mergeCell ref="T53:T54"/>
    <mergeCell ref="M54:N54"/>
    <mergeCell ref="A70:A72"/>
    <mergeCell ref="B70:B72"/>
    <mergeCell ref="C70:D71"/>
    <mergeCell ref="E70:F71"/>
    <mergeCell ref="G70:H71"/>
    <mergeCell ref="I70:N70"/>
    <mergeCell ref="O70:P71"/>
    <mergeCell ref="Q70:R71"/>
    <mergeCell ref="S70:S72"/>
    <mergeCell ref="T70:T71"/>
    <mergeCell ref="M71:N71"/>
    <mergeCell ref="A87:A89"/>
    <mergeCell ref="B87:B89"/>
    <mergeCell ref="C87:D88"/>
    <mergeCell ref="E87:F88"/>
    <mergeCell ref="G87:H88"/>
    <mergeCell ref="I87:N87"/>
    <mergeCell ref="O87:P88"/>
    <mergeCell ref="Q87:R88"/>
    <mergeCell ref="S87:S89"/>
    <mergeCell ref="T87:T88"/>
    <mergeCell ref="M88:N88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32"/>
  <sheetViews>
    <sheetView workbookViewId="0">
      <selection activeCell="E31" sqref="E31"/>
    </sheetView>
  </sheetViews>
  <sheetFormatPr defaultRowHeight="13.5"/>
  <sheetData>
    <row r="1" spans="1:38" s="12" customFormat="1" ht="12.75" customHeight="1">
      <c r="A1" s="89" t="s">
        <v>149</v>
      </c>
      <c r="B1" s="90" t="s">
        <v>150</v>
      </c>
      <c r="C1" s="91"/>
      <c r="D1" s="92"/>
      <c r="E1" s="90" t="s">
        <v>278</v>
      </c>
      <c r="F1" s="90"/>
      <c r="G1" s="89" t="s">
        <v>0</v>
      </c>
      <c r="H1" s="93">
        <v>10</v>
      </c>
      <c r="I1" s="92"/>
      <c r="J1" s="94" t="s">
        <v>26</v>
      </c>
      <c r="K1" s="90">
        <v>0</v>
      </c>
      <c r="L1" s="89"/>
      <c r="M1" s="95"/>
      <c r="N1" s="90"/>
      <c r="O1" s="92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/>
      <c r="K3" s="19" t="s">
        <v>10</v>
      </c>
      <c r="L3" s="19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customHeight="1">
      <c r="A5" s="24" t="s">
        <v>27</v>
      </c>
      <c r="B5" s="18" t="s">
        <v>151</v>
      </c>
      <c r="C5" s="19"/>
      <c r="D5" s="19"/>
      <c r="E5" s="20"/>
      <c r="F5" s="20"/>
      <c r="G5" s="19">
        <f t="shared" ref="G5:H14" si="0">E5-C5</f>
        <v>0</v>
      </c>
      <c r="H5" s="19">
        <f t="shared" si="0"/>
        <v>0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CVT-ARQ-022-W</v>
      </c>
      <c r="AC5" s="22" t="str">
        <f>A1</f>
        <v>CVT-V</v>
      </c>
      <c r="AD5" s="9" t="str">
        <f t="shared" ref="AD5:AD13" si="2">A5</f>
        <v>TAO</v>
      </c>
      <c r="AE5" s="9">
        <f t="shared" ref="AE5:AE13" si="3">C5</f>
        <v>0</v>
      </c>
      <c r="AF5" s="23">
        <f t="shared" ref="AF5:AF13" si="4">E5</f>
        <v>0</v>
      </c>
      <c r="AG5" s="9"/>
      <c r="AH5" s="9"/>
      <c r="AI5" s="10"/>
      <c r="AJ5" s="10"/>
      <c r="AK5" s="11"/>
      <c r="AL5" s="11"/>
    </row>
    <row r="6" spans="1:38" s="16" customFormat="1" ht="12.75" customHeight="1">
      <c r="A6" s="24" t="s">
        <v>29</v>
      </c>
      <c r="B6" s="18">
        <v>43163</v>
      </c>
      <c r="C6" s="19">
        <v>570</v>
      </c>
      <c r="D6" s="19">
        <v>6300</v>
      </c>
      <c r="E6" s="20">
        <v>500</v>
      </c>
      <c r="F6" s="20">
        <v>6300</v>
      </c>
      <c r="G6" s="19">
        <f t="shared" si="0"/>
        <v>-70</v>
      </c>
      <c r="H6" s="19">
        <f t="shared" si="0"/>
        <v>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CVT-ARQ-022-W</v>
      </c>
      <c r="AC6" s="22" t="str">
        <f>A1</f>
        <v>CVT-V</v>
      </c>
      <c r="AD6" s="9" t="str">
        <f t="shared" si="2"/>
        <v>SHA</v>
      </c>
      <c r="AE6" s="9">
        <f t="shared" si="3"/>
        <v>570</v>
      </c>
      <c r="AF6" s="23">
        <f t="shared" si="4"/>
        <v>500</v>
      </c>
      <c r="AG6" s="9"/>
      <c r="AH6" s="9"/>
      <c r="AI6" s="10"/>
      <c r="AJ6" s="10"/>
      <c r="AK6" s="11"/>
      <c r="AL6" s="11"/>
    </row>
    <row r="7" spans="1:38" s="16" customFormat="1" ht="12.75" customHeight="1">
      <c r="A7" s="24" t="s">
        <v>144</v>
      </c>
      <c r="B7" s="18">
        <v>43164</v>
      </c>
      <c r="C7" s="19">
        <v>100</v>
      </c>
      <c r="D7" s="19">
        <v>1200</v>
      </c>
      <c r="E7" s="20">
        <v>256</v>
      </c>
      <c r="F7" s="20">
        <v>3800</v>
      </c>
      <c r="G7" s="19">
        <f t="shared" si="0"/>
        <v>156</v>
      </c>
      <c r="H7" s="19">
        <f t="shared" si="0"/>
        <v>2600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CVT-ARQ-022-W</v>
      </c>
      <c r="AC7" s="22" t="str">
        <f>A1</f>
        <v>CVT-V</v>
      </c>
      <c r="AD7" s="9" t="str">
        <f t="shared" si="2"/>
        <v>NGB</v>
      </c>
      <c r="AE7" s="9">
        <f t="shared" si="3"/>
        <v>100</v>
      </c>
      <c r="AF7" s="23">
        <f t="shared" si="4"/>
        <v>256</v>
      </c>
      <c r="AG7" s="9"/>
      <c r="AH7" s="9"/>
      <c r="AI7" s="10"/>
      <c r="AJ7" s="10"/>
      <c r="AK7" s="11"/>
      <c r="AL7" s="11"/>
    </row>
    <row r="8" spans="1:38" s="16" customFormat="1" ht="12.75" customHeight="1">
      <c r="A8" s="24" t="s">
        <v>31</v>
      </c>
      <c r="B8" s="18" t="s">
        <v>277</v>
      </c>
      <c r="C8" s="19"/>
      <c r="D8" s="19"/>
      <c r="E8" s="20"/>
      <c r="F8" s="20"/>
      <c r="G8" s="19">
        <f t="shared" si="0"/>
        <v>0</v>
      </c>
      <c r="H8" s="19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 t="str">
        <f>E1</f>
        <v>CVT-ARQ-022-W</v>
      </c>
      <c r="AC8" s="22" t="str">
        <f>A1</f>
        <v>CVT-V</v>
      </c>
      <c r="AD8" s="9" t="str">
        <f t="shared" si="2"/>
        <v>DLC</v>
      </c>
      <c r="AE8" s="9">
        <f t="shared" si="3"/>
        <v>0</v>
      </c>
      <c r="AF8" s="23">
        <f t="shared" si="4"/>
        <v>0</v>
      </c>
      <c r="AG8" s="9"/>
      <c r="AH8" s="9"/>
      <c r="AI8" s="10"/>
      <c r="AJ8" s="10"/>
      <c r="AK8" s="11"/>
      <c r="AL8" s="11"/>
    </row>
    <row r="9" spans="1:38" s="16" customFormat="1" ht="12.75" customHeight="1">
      <c r="A9" s="24" t="s">
        <v>32</v>
      </c>
      <c r="B9" s="18" t="s">
        <v>277</v>
      </c>
      <c r="C9" s="19"/>
      <c r="D9" s="19"/>
      <c r="E9" s="20">
        <v>37</v>
      </c>
      <c r="F9" s="20">
        <v>587</v>
      </c>
      <c r="G9" s="19">
        <f t="shared" si="0"/>
        <v>37</v>
      </c>
      <c r="H9" s="19">
        <f t="shared" si="0"/>
        <v>587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 t="str">
        <f>E1</f>
        <v>CVT-ARQ-022-W</v>
      </c>
      <c r="AC9" s="22" t="str">
        <f>A1</f>
        <v>CVT-V</v>
      </c>
      <c r="AD9" s="9" t="str">
        <f t="shared" si="2"/>
        <v>TSN</v>
      </c>
      <c r="AE9" s="9">
        <f t="shared" si="3"/>
        <v>0</v>
      </c>
      <c r="AF9" s="23">
        <f t="shared" si="4"/>
        <v>37</v>
      </c>
      <c r="AG9" s="9"/>
      <c r="AH9" s="9"/>
      <c r="AI9" s="10"/>
      <c r="AJ9" s="10"/>
      <c r="AK9" s="11"/>
      <c r="AL9" s="11"/>
    </row>
    <row r="10" spans="1:38" s="16" customFormat="1" ht="12.75" customHeight="1">
      <c r="A10" s="24" t="s">
        <v>33</v>
      </c>
      <c r="B10" s="18" t="s">
        <v>34</v>
      </c>
      <c r="C10" s="19">
        <v>320</v>
      </c>
      <c r="D10" s="19">
        <v>4300</v>
      </c>
      <c r="E10" s="20">
        <v>166</v>
      </c>
      <c r="F10" s="20">
        <v>2320</v>
      </c>
      <c r="G10" s="19">
        <f t="shared" si="0"/>
        <v>-154</v>
      </c>
      <c r="H10" s="19">
        <f t="shared" si="0"/>
        <v>-1980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10</v>
      </c>
      <c r="AB10" s="9" t="str">
        <f>E1</f>
        <v>CVT-ARQ-022-W</v>
      </c>
      <c r="AC10" s="22" t="str">
        <f>A1</f>
        <v>CVT-V</v>
      </c>
      <c r="AD10" s="9" t="str">
        <f t="shared" si="2"/>
        <v>WUH</v>
      </c>
      <c r="AE10" s="9">
        <f t="shared" si="3"/>
        <v>320</v>
      </c>
      <c r="AF10" s="23">
        <f t="shared" si="4"/>
        <v>166</v>
      </c>
      <c r="AG10" s="9"/>
      <c r="AH10" s="9"/>
      <c r="AI10" s="10"/>
      <c r="AJ10" s="10"/>
      <c r="AK10" s="11"/>
      <c r="AL10" s="11"/>
    </row>
    <row r="11" spans="1:38" s="16" customFormat="1" ht="12.75" customHeight="1">
      <c r="A11" s="24"/>
      <c r="B11" s="18"/>
      <c r="C11" s="19"/>
      <c r="D11" s="19"/>
      <c r="E11" s="20"/>
      <c r="F11" s="20"/>
      <c r="G11" s="19">
        <f t="shared" si="0"/>
        <v>0</v>
      </c>
      <c r="H11" s="19">
        <f t="shared" si="0"/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10</v>
      </c>
      <c r="AB11" s="9" t="str">
        <f>E1</f>
        <v>CVT-ARQ-022-W</v>
      </c>
      <c r="AC11" s="22" t="str">
        <f>A1</f>
        <v>CVT-V</v>
      </c>
      <c r="AD11" s="9">
        <f t="shared" si="2"/>
        <v>0</v>
      </c>
      <c r="AE11" s="9">
        <f t="shared" si="3"/>
        <v>0</v>
      </c>
      <c r="AF11" s="23">
        <f t="shared" si="4"/>
        <v>0</v>
      </c>
      <c r="AG11" s="9"/>
      <c r="AH11" s="9"/>
      <c r="AI11" s="10"/>
      <c r="AJ11" s="10"/>
      <c r="AK11" s="11"/>
      <c r="AL11" s="11"/>
    </row>
    <row r="12" spans="1:38" s="16" customFormat="1" ht="12.75" customHeight="1">
      <c r="A12" s="24" t="s">
        <v>274</v>
      </c>
      <c r="B12" s="27" t="s">
        <v>275</v>
      </c>
      <c r="C12" s="19"/>
      <c r="D12" s="19"/>
      <c r="E12" s="20">
        <v>19</v>
      </c>
      <c r="F12" s="20">
        <v>535</v>
      </c>
      <c r="G12" s="19">
        <f t="shared" si="0"/>
        <v>19</v>
      </c>
      <c r="H12" s="19">
        <f t="shared" si="0"/>
        <v>535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10</v>
      </c>
      <c r="AB12" s="9" t="str">
        <f>E1</f>
        <v>CVT-ARQ-022-W</v>
      </c>
      <c r="AC12" s="22" t="str">
        <f>A1</f>
        <v>CVT-V</v>
      </c>
      <c r="AD12" s="9" t="str">
        <f t="shared" si="2"/>
        <v>COSCO T/S</v>
      </c>
      <c r="AE12" s="9">
        <f t="shared" si="3"/>
        <v>0</v>
      </c>
      <c r="AF12" s="23">
        <f t="shared" si="4"/>
        <v>19</v>
      </c>
      <c r="AG12" s="9"/>
      <c r="AH12" s="9"/>
      <c r="AI12" s="10"/>
      <c r="AJ12" s="10"/>
      <c r="AK12" s="11"/>
      <c r="AL12" s="11"/>
    </row>
    <row r="13" spans="1:38" s="16" customFormat="1" ht="12.75" customHeight="1">
      <c r="A13" s="24" t="s">
        <v>21</v>
      </c>
      <c r="B13" s="18" t="s">
        <v>276</v>
      </c>
      <c r="C13" s="19"/>
      <c r="D13" s="19"/>
      <c r="E13" s="20">
        <v>63</v>
      </c>
      <c r="F13" s="20">
        <v>937</v>
      </c>
      <c r="G13" s="19">
        <f t="shared" si="0"/>
        <v>63</v>
      </c>
      <c r="H13" s="19">
        <f t="shared" si="0"/>
        <v>937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10</v>
      </c>
      <c r="AB13" s="9" t="str">
        <f>E1</f>
        <v>CVT-ARQ-022-W</v>
      </c>
      <c r="AC13" s="22" t="str">
        <f>A1</f>
        <v>CVT-V</v>
      </c>
      <c r="AD13" s="9" t="str">
        <f t="shared" si="2"/>
        <v>COSCO T/S</v>
      </c>
      <c r="AE13" s="9">
        <f t="shared" si="3"/>
        <v>0</v>
      </c>
      <c r="AF13" s="23">
        <f t="shared" si="4"/>
        <v>63</v>
      </c>
      <c r="AG13" s="9"/>
      <c r="AH13" s="9"/>
      <c r="AI13" s="10"/>
      <c r="AJ13" s="10"/>
      <c r="AK13" s="11"/>
      <c r="AL13" s="11"/>
    </row>
    <row r="14" spans="1:38" s="32" customFormat="1" ht="12.75" customHeight="1">
      <c r="A14" s="24" t="s">
        <v>22</v>
      </c>
      <c r="B14" s="28"/>
      <c r="C14" s="29">
        <v>990</v>
      </c>
      <c r="D14" s="29">
        <v>11800</v>
      </c>
      <c r="E14" s="30">
        <f>SUM(E5:E13)</f>
        <v>1041</v>
      </c>
      <c r="F14" s="30">
        <f>SUM(F5:F13)</f>
        <v>14479</v>
      </c>
      <c r="G14" s="29">
        <f t="shared" si="0"/>
        <v>51</v>
      </c>
      <c r="H14" s="29">
        <f t="shared" si="0"/>
        <v>2679</v>
      </c>
      <c r="I14" s="31">
        <f t="shared" ref="I14:N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10"/>
      <c r="AJ14" s="10"/>
      <c r="AK14" s="10"/>
      <c r="AL14" s="10"/>
    </row>
    <row r="15" spans="1:38" s="32" customFormat="1" ht="12.75" customHeight="1">
      <c r="A15" s="33"/>
      <c r="C15" s="34">
        <v>1150</v>
      </c>
      <c r="D15" s="175">
        <v>14100</v>
      </c>
      <c r="E15" s="35">
        <f>E14/C14</f>
        <v>1.0515151515151515</v>
      </c>
      <c r="F15" s="35">
        <f>F14/D14</f>
        <v>1.2270338983050848</v>
      </c>
      <c r="I15" s="15"/>
      <c r="J15" s="3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22"/>
      <c r="AD15" s="9"/>
      <c r="AE15" s="9"/>
      <c r="AF15" s="9"/>
      <c r="AG15" s="9"/>
      <c r="AH15" s="9"/>
      <c r="AI15" s="10"/>
      <c r="AJ15" s="10"/>
      <c r="AK15" s="10"/>
      <c r="AL15" s="10"/>
    </row>
    <row r="18" spans="1:38" s="12" customFormat="1" ht="12.75" customHeight="1">
      <c r="A18" s="89" t="s">
        <v>149</v>
      </c>
      <c r="B18" s="90" t="s">
        <v>152</v>
      </c>
      <c r="C18" s="91"/>
      <c r="D18" s="92"/>
      <c r="E18" s="90" t="s">
        <v>177</v>
      </c>
      <c r="F18" s="90"/>
      <c r="G18" s="89" t="s">
        <v>0</v>
      </c>
      <c r="H18" s="93">
        <v>11</v>
      </c>
      <c r="I18" s="92"/>
      <c r="J18" s="94" t="s">
        <v>26</v>
      </c>
      <c r="K18" s="90">
        <v>0</v>
      </c>
      <c r="L18" s="89"/>
      <c r="M18" s="95"/>
      <c r="N18" s="90"/>
      <c r="O18" s="92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9"/>
      <c r="AB18" s="9"/>
      <c r="AC18" s="9"/>
      <c r="AD18" s="9"/>
      <c r="AE18" s="9"/>
      <c r="AF18" s="9"/>
      <c r="AG18" s="9"/>
      <c r="AH18" s="9"/>
      <c r="AI18" s="10"/>
      <c r="AJ18" s="10"/>
      <c r="AK18" s="11"/>
    </row>
    <row r="19" spans="1:38" s="16" customFormat="1" ht="12.75" customHeight="1">
      <c r="A19" s="13"/>
      <c r="B19" s="14"/>
      <c r="C19" s="646" t="s">
        <v>1</v>
      </c>
      <c r="D19" s="646"/>
      <c r="E19" s="646" t="s">
        <v>2</v>
      </c>
      <c r="F19" s="646"/>
      <c r="G19" s="646" t="s">
        <v>3</v>
      </c>
      <c r="H19" s="646"/>
      <c r="I19" s="646" t="s">
        <v>4</v>
      </c>
      <c r="J19" s="646"/>
      <c r="K19" s="646"/>
      <c r="L19" s="646"/>
      <c r="M19" s="646"/>
      <c r="N19" s="646"/>
      <c r="O19" s="647" t="s">
        <v>5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/>
      <c r="AB19" s="9"/>
      <c r="AC19" s="9"/>
      <c r="AD19" s="9"/>
      <c r="AE19" s="9"/>
      <c r="AF19" s="9"/>
      <c r="AG19" s="9"/>
      <c r="AH19" s="9"/>
      <c r="AI19" s="10"/>
      <c r="AJ19" s="10"/>
      <c r="AK19" s="11"/>
      <c r="AL19" s="11"/>
    </row>
    <row r="20" spans="1:38" s="16" customFormat="1" ht="12.75" customHeight="1">
      <c r="A20" s="17" t="s">
        <v>6</v>
      </c>
      <c r="B20" s="18" t="s">
        <v>7</v>
      </c>
      <c r="C20" s="646"/>
      <c r="D20" s="646"/>
      <c r="E20" s="646"/>
      <c r="F20" s="646"/>
      <c r="G20" s="646"/>
      <c r="H20" s="646"/>
      <c r="I20" s="19" t="s">
        <v>8</v>
      </c>
      <c r="J20" s="19"/>
      <c r="K20" s="19" t="s">
        <v>10</v>
      </c>
      <c r="L20" s="19"/>
      <c r="M20" s="646" t="s">
        <v>12</v>
      </c>
      <c r="N20" s="646"/>
      <c r="O20" s="64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/>
      <c r="AB20" s="9"/>
      <c r="AC20" s="9"/>
      <c r="AD20" s="9"/>
      <c r="AE20" s="9"/>
      <c r="AF20" s="9"/>
      <c r="AG20" s="9"/>
      <c r="AH20" s="9"/>
      <c r="AI20" s="10"/>
      <c r="AJ20" s="10"/>
      <c r="AK20" s="11"/>
      <c r="AL20" s="11"/>
    </row>
    <row r="21" spans="1:38" s="16" customFormat="1" ht="12.75" customHeight="1">
      <c r="A21" s="13"/>
      <c r="B21" s="14"/>
      <c r="C21" s="19" t="s">
        <v>13</v>
      </c>
      <c r="D21" s="19" t="s">
        <v>14</v>
      </c>
      <c r="E21" s="19" t="s">
        <v>13</v>
      </c>
      <c r="F21" s="19" t="s">
        <v>14</v>
      </c>
      <c r="G21" s="19" t="s">
        <v>13</v>
      </c>
      <c r="H21" s="19" t="s">
        <v>14</v>
      </c>
      <c r="I21" s="19" t="s">
        <v>13</v>
      </c>
      <c r="J21" s="19" t="s">
        <v>14</v>
      </c>
      <c r="K21" s="19" t="s">
        <v>13</v>
      </c>
      <c r="L21" s="19" t="s">
        <v>14</v>
      </c>
      <c r="M21" s="19"/>
      <c r="N21" s="19"/>
      <c r="O21" s="64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 t="s">
        <v>15</v>
      </c>
      <c r="AB21" s="9" t="s">
        <v>16</v>
      </c>
      <c r="AC21" s="9" t="s">
        <v>17</v>
      </c>
      <c r="AD21" s="9" t="s">
        <v>18</v>
      </c>
      <c r="AE21" s="9" t="s">
        <v>19</v>
      </c>
      <c r="AF21" s="9" t="s">
        <v>20</v>
      </c>
      <c r="AG21" s="9"/>
      <c r="AH21" s="9"/>
      <c r="AI21" s="10"/>
      <c r="AJ21" s="10"/>
      <c r="AK21" s="11"/>
      <c r="AL21" s="11"/>
    </row>
    <row r="22" spans="1:38" s="16" customFormat="1" ht="12.75" customHeight="1">
      <c r="A22" s="24" t="s">
        <v>27</v>
      </c>
      <c r="B22" s="18" t="s">
        <v>151</v>
      </c>
      <c r="C22" s="19"/>
      <c r="D22" s="19"/>
      <c r="E22" s="20"/>
      <c r="F22" s="20"/>
      <c r="G22" s="19">
        <f t="shared" ref="G22:G31" si="6">E22-C22</f>
        <v>0</v>
      </c>
      <c r="H22" s="19">
        <f t="shared" ref="H22:H31" si="7">F22-D22</f>
        <v>0</v>
      </c>
      <c r="I22" s="25"/>
      <c r="J22" s="25"/>
      <c r="K22" s="26"/>
      <c r="L22" s="26"/>
      <c r="M22" s="20">
        <f t="shared" ref="M22:M30" si="8">I22+K22</f>
        <v>0</v>
      </c>
      <c r="N22" s="20">
        <f t="shared" ref="N22:N30" si="9">J22+L22</f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H18</f>
        <v>11</v>
      </c>
      <c r="AB22" s="9" t="str">
        <f>E18</f>
        <v>CVT-QJD-035-W</v>
      </c>
      <c r="AC22" s="22" t="str">
        <f>A18</f>
        <v>CVT-V</v>
      </c>
      <c r="AD22" s="9" t="str">
        <f t="shared" ref="AD22:AD30" si="10">A22</f>
        <v>TAO</v>
      </c>
      <c r="AE22" s="9">
        <f t="shared" ref="AE22:AE30" si="11">C22</f>
        <v>0</v>
      </c>
      <c r="AF22" s="23">
        <f t="shared" ref="AF22:AF30" si="12">E22</f>
        <v>0</v>
      </c>
      <c r="AG22" s="9"/>
      <c r="AH22" s="9"/>
      <c r="AI22" s="10"/>
      <c r="AJ22" s="10"/>
      <c r="AK22" s="11"/>
      <c r="AL22" s="11"/>
    </row>
    <row r="23" spans="1:38" s="16" customFormat="1" ht="12.75" customHeight="1">
      <c r="A23" s="24" t="s">
        <v>29</v>
      </c>
      <c r="B23" s="18">
        <f>B6+7</f>
        <v>43170</v>
      </c>
      <c r="C23" s="19">
        <v>570</v>
      </c>
      <c r="D23" s="19">
        <v>6300</v>
      </c>
      <c r="E23" s="20">
        <v>620</v>
      </c>
      <c r="F23" s="20">
        <v>6500</v>
      </c>
      <c r="G23" s="19">
        <f t="shared" si="6"/>
        <v>50</v>
      </c>
      <c r="H23" s="19">
        <f t="shared" si="7"/>
        <v>200</v>
      </c>
      <c r="I23" s="26"/>
      <c r="J23" s="26"/>
      <c r="K23" s="26"/>
      <c r="L23" s="26"/>
      <c r="M23" s="20">
        <f t="shared" si="8"/>
        <v>0</v>
      </c>
      <c r="N23" s="20">
        <f t="shared" si="9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H18</f>
        <v>11</v>
      </c>
      <c r="AB23" s="9" t="str">
        <f>E18</f>
        <v>CVT-QJD-035-W</v>
      </c>
      <c r="AC23" s="22" t="str">
        <f>A18</f>
        <v>CVT-V</v>
      </c>
      <c r="AD23" s="9" t="str">
        <f t="shared" si="10"/>
        <v>SHA</v>
      </c>
      <c r="AE23" s="9">
        <f t="shared" si="11"/>
        <v>570</v>
      </c>
      <c r="AF23" s="23">
        <f t="shared" si="12"/>
        <v>620</v>
      </c>
      <c r="AG23" s="9"/>
      <c r="AH23" s="9"/>
      <c r="AI23" s="10"/>
      <c r="AJ23" s="10"/>
      <c r="AK23" s="11"/>
      <c r="AL23" s="11"/>
    </row>
    <row r="24" spans="1:38" s="16" customFormat="1" ht="12.75" customHeight="1">
      <c r="A24" s="24" t="s">
        <v>144</v>
      </c>
      <c r="B24" s="18">
        <f>B7+7</f>
        <v>43171</v>
      </c>
      <c r="C24" s="19">
        <v>100</v>
      </c>
      <c r="D24" s="19">
        <v>1200</v>
      </c>
      <c r="E24" s="20">
        <v>200</v>
      </c>
      <c r="F24" s="20">
        <v>1200</v>
      </c>
      <c r="G24" s="19">
        <f t="shared" si="6"/>
        <v>100</v>
      </c>
      <c r="H24" s="19">
        <f t="shared" si="7"/>
        <v>0</v>
      </c>
      <c r="I24" s="25"/>
      <c r="J24" s="25"/>
      <c r="K24" s="20"/>
      <c r="L24" s="20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H18</f>
        <v>11</v>
      </c>
      <c r="AB24" s="9" t="str">
        <f>E18</f>
        <v>CVT-QJD-035-W</v>
      </c>
      <c r="AC24" s="22" t="str">
        <f>A18</f>
        <v>CVT-V</v>
      </c>
      <c r="AD24" s="9" t="str">
        <f t="shared" si="10"/>
        <v>NGB</v>
      </c>
      <c r="AE24" s="9">
        <f t="shared" si="11"/>
        <v>100</v>
      </c>
      <c r="AF24" s="23">
        <f t="shared" si="12"/>
        <v>200</v>
      </c>
      <c r="AG24" s="9"/>
      <c r="AH24" s="9"/>
      <c r="AI24" s="10"/>
      <c r="AJ24" s="10"/>
      <c r="AK24" s="11"/>
      <c r="AL24" s="11"/>
    </row>
    <row r="25" spans="1:38" s="16" customFormat="1" ht="12.75" customHeight="1">
      <c r="A25" s="24" t="s">
        <v>31</v>
      </c>
      <c r="B25" s="18" t="s">
        <v>35</v>
      </c>
      <c r="C25" s="19"/>
      <c r="D25" s="19"/>
      <c r="E25" s="20"/>
      <c r="F25" s="20"/>
      <c r="G25" s="19">
        <f t="shared" si="6"/>
        <v>0</v>
      </c>
      <c r="H25" s="19">
        <f t="shared" si="7"/>
        <v>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H18</f>
        <v>11</v>
      </c>
      <c r="AB25" s="9" t="str">
        <f>E18</f>
        <v>CVT-QJD-035-W</v>
      </c>
      <c r="AC25" s="22" t="str">
        <f>A18</f>
        <v>CVT-V</v>
      </c>
      <c r="AD25" s="9" t="str">
        <f t="shared" si="10"/>
        <v>DLC</v>
      </c>
      <c r="AE25" s="9">
        <f t="shared" si="11"/>
        <v>0</v>
      </c>
      <c r="AF25" s="23">
        <f t="shared" si="12"/>
        <v>0</v>
      </c>
      <c r="AG25" s="9"/>
      <c r="AH25" s="9"/>
      <c r="AI25" s="10"/>
      <c r="AJ25" s="10"/>
      <c r="AK25" s="11"/>
      <c r="AL25" s="11"/>
    </row>
    <row r="26" spans="1:38" s="16" customFormat="1" ht="12.75" customHeight="1">
      <c r="A26" s="24" t="s">
        <v>32</v>
      </c>
      <c r="B26" s="18" t="s">
        <v>35</v>
      </c>
      <c r="C26" s="19"/>
      <c r="D26" s="19"/>
      <c r="E26" s="20">
        <v>100</v>
      </c>
      <c r="F26" s="20">
        <v>1200</v>
      </c>
      <c r="G26" s="19">
        <f t="shared" si="6"/>
        <v>100</v>
      </c>
      <c r="H26" s="19">
        <f t="shared" si="7"/>
        <v>1200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H18</f>
        <v>11</v>
      </c>
      <c r="AB26" s="9" t="str">
        <f>E18</f>
        <v>CVT-QJD-035-W</v>
      </c>
      <c r="AC26" s="22" t="str">
        <f>A18</f>
        <v>CVT-V</v>
      </c>
      <c r="AD26" s="9" t="str">
        <f t="shared" si="10"/>
        <v>TSN</v>
      </c>
      <c r="AE26" s="9">
        <f t="shared" si="11"/>
        <v>0</v>
      </c>
      <c r="AF26" s="23">
        <f t="shared" si="12"/>
        <v>100</v>
      </c>
      <c r="AG26" s="9"/>
      <c r="AH26" s="9"/>
      <c r="AI26" s="10"/>
      <c r="AJ26" s="10"/>
      <c r="AK26" s="11"/>
      <c r="AL26" s="11"/>
    </row>
    <row r="27" spans="1:38" s="16" customFormat="1" ht="12.75" customHeight="1">
      <c r="A27" s="24" t="s">
        <v>33</v>
      </c>
      <c r="B27" s="18" t="s">
        <v>34</v>
      </c>
      <c r="C27" s="19">
        <v>320</v>
      </c>
      <c r="D27" s="19">
        <v>4300</v>
      </c>
      <c r="E27" s="20">
        <v>50</v>
      </c>
      <c r="F27" s="20">
        <v>1000</v>
      </c>
      <c r="G27" s="19">
        <f t="shared" si="6"/>
        <v>-270</v>
      </c>
      <c r="H27" s="19">
        <f t="shared" si="7"/>
        <v>-3300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>
        <f>H18</f>
        <v>11</v>
      </c>
      <c r="AB27" s="9" t="str">
        <f>E18</f>
        <v>CVT-QJD-035-W</v>
      </c>
      <c r="AC27" s="22" t="str">
        <f>A18</f>
        <v>CVT-V</v>
      </c>
      <c r="AD27" s="9" t="str">
        <f t="shared" si="10"/>
        <v>WUH</v>
      </c>
      <c r="AE27" s="9">
        <f t="shared" si="11"/>
        <v>320</v>
      </c>
      <c r="AF27" s="23">
        <f t="shared" si="12"/>
        <v>50</v>
      </c>
      <c r="AG27" s="9"/>
      <c r="AH27" s="9"/>
      <c r="AI27" s="10"/>
      <c r="AJ27" s="10"/>
      <c r="AK27" s="11"/>
      <c r="AL27" s="11"/>
    </row>
    <row r="28" spans="1:38" s="16" customFormat="1" ht="12.75" customHeight="1">
      <c r="A28" s="24"/>
      <c r="B28" s="18"/>
      <c r="C28" s="19"/>
      <c r="D28" s="19"/>
      <c r="E28" s="20"/>
      <c r="F28" s="20"/>
      <c r="G28" s="19">
        <f t="shared" si="6"/>
        <v>0</v>
      </c>
      <c r="H28" s="19">
        <f t="shared" si="7"/>
        <v>0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>
        <f>H18</f>
        <v>11</v>
      </c>
      <c r="AB28" s="9" t="str">
        <f>E18</f>
        <v>CVT-QJD-035-W</v>
      </c>
      <c r="AC28" s="22" t="str">
        <f>A18</f>
        <v>CVT-V</v>
      </c>
      <c r="AD28" s="9">
        <f t="shared" si="10"/>
        <v>0</v>
      </c>
      <c r="AE28" s="9">
        <f t="shared" si="11"/>
        <v>0</v>
      </c>
      <c r="AF28" s="23">
        <f t="shared" si="12"/>
        <v>0</v>
      </c>
      <c r="AG28" s="9"/>
      <c r="AH28" s="9"/>
      <c r="AI28" s="10"/>
      <c r="AJ28" s="10"/>
      <c r="AK28" s="11"/>
      <c r="AL28" s="11"/>
    </row>
    <row r="29" spans="1:38" s="16" customFormat="1" ht="12.75" customHeight="1">
      <c r="A29" s="24"/>
      <c r="B29" s="27"/>
      <c r="C29" s="19"/>
      <c r="D29" s="19"/>
      <c r="E29" s="20"/>
      <c r="F29" s="20"/>
      <c r="G29" s="19">
        <f t="shared" si="6"/>
        <v>0</v>
      </c>
      <c r="H29" s="19">
        <f t="shared" si="7"/>
        <v>0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H18</f>
        <v>11</v>
      </c>
      <c r="AB29" s="9" t="str">
        <f>E18</f>
        <v>CVT-QJD-035-W</v>
      </c>
      <c r="AC29" s="22" t="str">
        <f>A18</f>
        <v>CVT-V</v>
      </c>
      <c r="AD29" s="9">
        <f t="shared" si="10"/>
        <v>0</v>
      </c>
      <c r="AE29" s="9">
        <f t="shared" si="11"/>
        <v>0</v>
      </c>
      <c r="AF29" s="23">
        <f t="shared" si="12"/>
        <v>0</v>
      </c>
      <c r="AG29" s="9"/>
      <c r="AH29" s="9"/>
      <c r="AI29" s="10"/>
      <c r="AJ29" s="10"/>
      <c r="AK29" s="11"/>
      <c r="AL29" s="11"/>
    </row>
    <row r="30" spans="1:38" s="16" customFormat="1" ht="12.75" customHeight="1">
      <c r="A30" s="24" t="s">
        <v>21</v>
      </c>
      <c r="B30" s="18"/>
      <c r="C30" s="19"/>
      <c r="D30" s="19"/>
      <c r="E30" s="20"/>
      <c r="F30" s="20"/>
      <c r="G30" s="19">
        <f t="shared" si="6"/>
        <v>0</v>
      </c>
      <c r="H30" s="19">
        <f t="shared" si="7"/>
        <v>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H18</f>
        <v>11</v>
      </c>
      <c r="AB30" s="9" t="str">
        <f>E18</f>
        <v>CVT-QJD-035-W</v>
      </c>
      <c r="AC30" s="22" t="str">
        <f>A18</f>
        <v>CVT-V</v>
      </c>
      <c r="AD30" s="9" t="str">
        <f t="shared" si="10"/>
        <v>COSCO T/S</v>
      </c>
      <c r="AE30" s="9">
        <f t="shared" si="11"/>
        <v>0</v>
      </c>
      <c r="AF30" s="23">
        <f t="shared" si="12"/>
        <v>0</v>
      </c>
      <c r="AG30" s="9"/>
      <c r="AH30" s="9"/>
      <c r="AI30" s="10"/>
      <c r="AJ30" s="10"/>
      <c r="AK30" s="11"/>
      <c r="AL30" s="11"/>
    </row>
    <row r="31" spans="1:38" s="32" customFormat="1" ht="12.75" customHeight="1">
      <c r="A31" s="24" t="s">
        <v>22</v>
      </c>
      <c r="B31" s="28"/>
      <c r="C31" s="29">
        <v>990</v>
      </c>
      <c r="D31" s="29">
        <v>11800</v>
      </c>
      <c r="E31" s="30">
        <f>SUM(E22:E30)</f>
        <v>970</v>
      </c>
      <c r="F31" s="30">
        <f>SUM(F22:F30)</f>
        <v>9900</v>
      </c>
      <c r="G31" s="29">
        <f t="shared" si="6"/>
        <v>-20</v>
      </c>
      <c r="H31" s="29">
        <f t="shared" si="7"/>
        <v>-1900</v>
      </c>
      <c r="I31" s="31">
        <f t="shared" ref="I31:N31" si="13">SUM(I22:I30)</f>
        <v>0</v>
      </c>
      <c r="J31" s="31">
        <f t="shared" si="13"/>
        <v>0</v>
      </c>
      <c r="K31" s="31">
        <f t="shared" si="13"/>
        <v>0</v>
      </c>
      <c r="L31" s="31">
        <f t="shared" si="13"/>
        <v>0</v>
      </c>
      <c r="M31" s="31">
        <f t="shared" si="13"/>
        <v>0</v>
      </c>
      <c r="N31" s="31">
        <f t="shared" si="13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/>
      <c r="AB31" s="9"/>
      <c r="AC31" s="22"/>
      <c r="AD31" s="9"/>
      <c r="AE31" s="9"/>
      <c r="AF31" s="9"/>
      <c r="AG31" s="9"/>
      <c r="AH31" s="9"/>
      <c r="AI31" s="10"/>
      <c r="AJ31" s="10"/>
      <c r="AK31" s="10"/>
      <c r="AL31" s="10"/>
    </row>
    <row r="32" spans="1:38" s="32" customFormat="1" ht="12.75" customHeight="1">
      <c r="A32" s="33"/>
      <c r="C32" s="34">
        <v>1150</v>
      </c>
      <c r="D32" s="170">
        <v>13800</v>
      </c>
      <c r="E32" s="35">
        <f>E31/C31</f>
        <v>0.97979797979797978</v>
      </c>
      <c r="F32" s="35">
        <f>F31/D31</f>
        <v>0.83898305084745761</v>
      </c>
      <c r="I32" s="15"/>
      <c r="J32" s="36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/>
      <c r="AB32" s="9"/>
      <c r="AC32" s="22"/>
      <c r="AD32" s="9"/>
      <c r="AE32" s="9"/>
      <c r="AF32" s="9"/>
      <c r="AG32" s="9"/>
      <c r="AH32" s="9"/>
      <c r="AI32" s="10"/>
      <c r="AJ32" s="10"/>
      <c r="AK32" s="10"/>
      <c r="AL32" s="10"/>
    </row>
  </sheetData>
  <protectedRanges>
    <protectedRange sqref="F1 F18" name="区域1"/>
  </protectedRanges>
  <mergeCells count="12">
    <mergeCell ref="C2:D3"/>
    <mergeCell ref="E2:F3"/>
    <mergeCell ref="G2:H3"/>
    <mergeCell ref="I2:N2"/>
    <mergeCell ref="O2:O4"/>
    <mergeCell ref="M3:N3"/>
    <mergeCell ref="C19:D20"/>
    <mergeCell ref="E19:F20"/>
    <mergeCell ref="G19:H20"/>
    <mergeCell ref="I19:N19"/>
    <mergeCell ref="O19:O21"/>
    <mergeCell ref="M20:N20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34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89" t="s">
        <v>149</v>
      </c>
      <c r="B1" s="90" t="s">
        <v>45</v>
      </c>
      <c r="C1" s="91"/>
      <c r="D1" s="92"/>
      <c r="E1" s="90"/>
      <c r="F1" s="90"/>
      <c r="G1" s="89" t="s">
        <v>0</v>
      </c>
      <c r="H1" s="93">
        <v>10</v>
      </c>
      <c r="I1" s="92"/>
      <c r="J1" s="94" t="s">
        <v>26</v>
      </c>
      <c r="K1" s="90">
        <v>0</v>
      </c>
      <c r="L1" s="89"/>
      <c r="M1" s="95"/>
      <c r="N1" s="90"/>
      <c r="O1" s="92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207</v>
      </c>
      <c r="B5" s="104">
        <v>43162</v>
      </c>
      <c r="C5" s="103"/>
      <c r="D5" s="103"/>
      <c r="E5" s="20"/>
      <c r="F5" s="20"/>
      <c r="G5" s="103">
        <f t="shared" ref="G5:H9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>
        <f>E1</f>
        <v>0</v>
      </c>
      <c r="AC5" s="22" t="str">
        <f>A1</f>
        <v>CVT-V</v>
      </c>
      <c r="AD5" s="9" t="str">
        <f>A5</f>
        <v>SGN</v>
      </c>
      <c r="AE5" s="9">
        <f>C5</f>
        <v>0</v>
      </c>
      <c r="AF5" s="23">
        <f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/>
      <c r="B6" s="104"/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0"/>
      <c r="J6" s="20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>
        <f>E1</f>
        <v>0</v>
      </c>
      <c r="AC6" s="22" t="str">
        <f>A1</f>
        <v>CVT-V</v>
      </c>
      <c r="AD6" s="9">
        <f>A6</f>
        <v>0</v>
      </c>
      <c r="AE6" s="9">
        <f>C6</f>
        <v>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27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>
        <f>E1</f>
        <v>0</v>
      </c>
      <c r="AC7" s="22" t="str">
        <f>A1</f>
        <v>CVT-V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21</v>
      </c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>
        <f>E1</f>
        <v>0</v>
      </c>
      <c r="AC8" s="22" t="str">
        <f>A1</f>
        <v>CVT-V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32" customFormat="1" ht="12.75" customHeight="1">
      <c r="A9" s="24" t="s">
        <v>22</v>
      </c>
      <c r="B9" s="28"/>
      <c r="C9" s="29"/>
      <c r="D9" s="29"/>
      <c r="E9" s="30">
        <f>SUM(E5:E8)</f>
        <v>0</v>
      </c>
      <c r="F9" s="30">
        <f>SUM(F5:F8)</f>
        <v>0</v>
      </c>
      <c r="G9" s="29">
        <f t="shared" si="0"/>
        <v>0</v>
      </c>
      <c r="H9" s="29">
        <f t="shared" si="0"/>
        <v>0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  <row r="10" spans="1:38" s="32" customFormat="1" ht="12.75" customHeight="1">
      <c r="A10" s="33"/>
      <c r="C10" s="34"/>
      <c r="E10" s="35" t="e">
        <f>E9/C9</f>
        <v>#DIV/0!</v>
      </c>
      <c r="F10" s="35" t="e">
        <f>F9/D9</f>
        <v>#DIV/0!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3" spans="1:38" s="12" customFormat="1" ht="12.75" customHeight="1">
      <c r="A13" s="89" t="s">
        <v>149</v>
      </c>
      <c r="B13" s="90" t="s">
        <v>233</v>
      </c>
      <c r="C13" s="91"/>
      <c r="D13" s="92"/>
      <c r="E13" s="90" t="s">
        <v>234</v>
      </c>
      <c r="F13" s="90"/>
      <c r="G13" s="89" t="s">
        <v>0</v>
      </c>
      <c r="H13" s="93">
        <v>11</v>
      </c>
      <c r="I13" s="92"/>
      <c r="J13" s="94" t="s">
        <v>26</v>
      </c>
      <c r="K13" s="90">
        <v>0</v>
      </c>
      <c r="L13" s="89"/>
      <c r="M13" s="95"/>
      <c r="N13" s="90"/>
      <c r="O13" s="92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5"/>
      <c r="AJ13" s="105"/>
      <c r="AK13" s="11"/>
    </row>
    <row r="14" spans="1:38" s="16" customFormat="1" ht="12.75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  <c r="AL14" s="11"/>
    </row>
    <row r="15" spans="1:38" s="16" customFormat="1" ht="12.75" customHeight="1">
      <c r="A15" s="17" t="s">
        <v>6</v>
      </c>
      <c r="B15" s="104" t="s">
        <v>7</v>
      </c>
      <c r="C15" s="646"/>
      <c r="D15" s="646"/>
      <c r="E15" s="646"/>
      <c r="F15" s="646"/>
      <c r="G15" s="646"/>
      <c r="H15" s="646"/>
      <c r="I15" s="103" t="s">
        <v>8</v>
      </c>
      <c r="J15" s="103"/>
      <c r="K15" s="103" t="s">
        <v>10</v>
      </c>
      <c r="L15" s="103"/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3"/>
      <c r="B16" s="14"/>
      <c r="C16" s="103" t="s">
        <v>13</v>
      </c>
      <c r="D16" s="103" t="s">
        <v>14</v>
      </c>
      <c r="E16" s="103" t="s">
        <v>13</v>
      </c>
      <c r="F16" s="103" t="s">
        <v>14</v>
      </c>
      <c r="G16" s="103" t="s">
        <v>13</v>
      </c>
      <c r="H16" s="103" t="s">
        <v>14</v>
      </c>
      <c r="I16" s="103" t="s">
        <v>13</v>
      </c>
      <c r="J16" s="103" t="s">
        <v>14</v>
      </c>
      <c r="K16" s="103" t="s">
        <v>13</v>
      </c>
      <c r="L16" s="103" t="s">
        <v>14</v>
      </c>
      <c r="M16" s="103"/>
      <c r="N16" s="103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5"/>
      <c r="AJ16" s="105"/>
      <c r="AK16" s="11"/>
      <c r="AL16" s="11"/>
    </row>
    <row r="17" spans="1:38" s="16" customFormat="1" ht="12.75" customHeight="1">
      <c r="A17" s="24" t="s">
        <v>207</v>
      </c>
      <c r="B17" s="104">
        <v>43169</v>
      </c>
      <c r="C17" s="103">
        <v>990</v>
      </c>
      <c r="D17" s="103">
        <v>11800</v>
      </c>
      <c r="E17" s="20">
        <v>390</v>
      </c>
      <c r="F17" s="20">
        <v>7591</v>
      </c>
      <c r="G17" s="103">
        <f t="shared" ref="G17:H21" si="3">E17-C17</f>
        <v>-600</v>
      </c>
      <c r="H17" s="103">
        <f t="shared" si="3"/>
        <v>-4209</v>
      </c>
      <c r="I17" s="25"/>
      <c r="J17" s="25"/>
      <c r="K17" s="26"/>
      <c r="L17" s="26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11</v>
      </c>
      <c r="AB17" s="9" t="str">
        <f>E13</f>
        <v>CVT-ARQ-022-E</v>
      </c>
      <c r="AC17" s="22" t="str">
        <f>A13</f>
        <v>CVT-V</v>
      </c>
      <c r="AD17" s="9" t="str">
        <f>A17</f>
        <v>SGN</v>
      </c>
      <c r="AE17" s="9">
        <f>C17</f>
        <v>990</v>
      </c>
      <c r="AF17" s="23">
        <f>E17</f>
        <v>390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/>
      <c r="B18" s="104"/>
      <c r="C18" s="103"/>
      <c r="D18" s="103"/>
      <c r="E18" s="20"/>
      <c r="F18" s="20"/>
      <c r="G18" s="103">
        <f t="shared" si="3"/>
        <v>0</v>
      </c>
      <c r="H18" s="103">
        <f t="shared" si="3"/>
        <v>0</v>
      </c>
      <c r="I18" s="20"/>
      <c r="J18" s="20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11</v>
      </c>
      <c r="AB18" s="9" t="str">
        <f>E13</f>
        <v>CVT-ARQ-022-E</v>
      </c>
      <c r="AC18" s="22" t="str">
        <f>A13</f>
        <v>CVT-V</v>
      </c>
      <c r="AD18" s="9">
        <f>A18</f>
        <v>0</v>
      </c>
      <c r="AE18" s="9">
        <f>C18</f>
        <v>0</v>
      </c>
      <c r="AF18" s="23">
        <f>E18</f>
        <v>0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/>
      <c r="B19" s="27"/>
      <c r="C19" s="103"/>
      <c r="D19" s="103"/>
      <c r="E19" s="20"/>
      <c r="F19" s="20"/>
      <c r="G19" s="103">
        <f t="shared" si="3"/>
        <v>0</v>
      </c>
      <c r="H19" s="103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11</v>
      </c>
      <c r="AB19" s="9" t="str">
        <f>E13</f>
        <v>CVT-ARQ-022-E</v>
      </c>
      <c r="AC19" s="22" t="str">
        <f>A13</f>
        <v>CVT-V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 t="s">
        <v>21</v>
      </c>
      <c r="B20" s="104"/>
      <c r="C20" s="103"/>
      <c r="D20" s="103"/>
      <c r="E20" s="20"/>
      <c r="F20" s="20"/>
      <c r="G20" s="103">
        <f t="shared" si="3"/>
        <v>0</v>
      </c>
      <c r="H20" s="103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11</v>
      </c>
      <c r="AB20" s="9" t="str">
        <f>E13</f>
        <v>CVT-ARQ-022-E</v>
      </c>
      <c r="AC20" s="22" t="str">
        <f>A13</f>
        <v>CVT-V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32" customFormat="1" ht="12.75" customHeight="1">
      <c r="A21" s="24" t="s">
        <v>22</v>
      </c>
      <c r="B21" s="28"/>
      <c r="C21" s="29">
        <v>990</v>
      </c>
      <c r="D21" s="29">
        <v>11800</v>
      </c>
      <c r="E21" s="30">
        <f>SUM(E17:E20)</f>
        <v>390</v>
      </c>
      <c r="F21" s="30">
        <f>SUM(F17:F20)</f>
        <v>7591</v>
      </c>
      <c r="G21" s="29">
        <f t="shared" si="3"/>
        <v>-600</v>
      </c>
      <c r="H21" s="29">
        <f t="shared" si="3"/>
        <v>-4209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5"/>
      <c r="AJ21" s="105"/>
      <c r="AK21" s="105"/>
      <c r="AL21" s="105"/>
    </row>
    <row r="22" spans="1:38" s="32" customFormat="1" ht="12.75" customHeight="1">
      <c r="A22" s="33"/>
      <c r="C22" s="34"/>
      <c r="E22" s="35">
        <f>E21/C21</f>
        <v>0.39393939393939392</v>
      </c>
      <c r="F22" s="35">
        <f>F21/D21</f>
        <v>0.64330508474576276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105"/>
      <c r="AJ22" s="105"/>
      <c r="AK22" s="105"/>
      <c r="AL22" s="105"/>
    </row>
    <row r="25" spans="1:38" s="12" customFormat="1" ht="12.75" customHeight="1">
      <c r="A25" s="89" t="s">
        <v>149</v>
      </c>
      <c r="B25" s="90" t="s">
        <v>235</v>
      </c>
      <c r="C25" s="91"/>
      <c r="D25" s="92"/>
      <c r="E25" s="90" t="s">
        <v>236</v>
      </c>
      <c r="F25" s="90"/>
      <c r="G25" s="89" t="s">
        <v>0</v>
      </c>
      <c r="H25" s="93">
        <v>12</v>
      </c>
      <c r="I25" s="92"/>
      <c r="J25" s="94" t="s">
        <v>26</v>
      </c>
      <c r="K25" s="90">
        <v>0</v>
      </c>
      <c r="L25" s="89"/>
      <c r="M25" s="95"/>
      <c r="N25" s="90"/>
      <c r="O25" s="92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105"/>
      <c r="AJ25" s="105"/>
      <c r="AK25" s="11"/>
    </row>
    <row r="26" spans="1:38" s="16" customFormat="1" ht="12.75" customHeight="1">
      <c r="A26" s="13"/>
      <c r="B26" s="14"/>
      <c r="C26" s="646" t="s">
        <v>1</v>
      </c>
      <c r="D26" s="646"/>
      <c r="E26" s="646" t="s">
        <v>2</v>
      </c>
      <c r="F26" s="646"/>
      <c r="G26" s="646" t="s">
        <v>3</v>
      </c>
      <c r="H26" s="646"/>
      <c r="I26" s="646" t="s">
        <v>4</v>
      </c>
      <c r="J26" s="646"/>
      <c r="K26" s="646"/>
      <c r="L26" s="646"/>
      <c r="M26" s="646"/>
      <c r="N26" s="646"/>
      <c r="O26" s="647" t="s">
        <v>5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/>
      <c r="AB26" s="9"/>
      <c r="AC26" s="9"/>
      <c r="AD26" s="9"/>
      <c r="AE26" s="9"/>
      <c r="AF26" s="9"/>
      <c r="AG26" s="9"/>
      <c r="AH26" s="9"/>
      <c r="AI26" s="105"/>
      <c r="AJ26" s="105"/>
      <c r="AK26" s="11"/>
      <c r="AL26" s="11"/>
    </row>
    <row r="27" spans="1:38" s="16" customFormat="1" ht="12.75" customHeight="1">
      <c r="A27" s="17" t="s">
        <v>6</v>
      </c>
      <c r="B27" s="104" t="s">
        <v>7</v>
      </c>
      <c r="C27" s="646"/>
      <c r="D27" s="646"/>
      <c r="E27" s="646"/>
      <c r="F27" s="646"/>
      <c r="G27" s="646"/>
      <c r="H27" s="646"/>
      <c r="I27" s="103" t="s">
        <v>8</v>
      </c>
      <c r="J27" s="103"/>
      <c r="K27" s="103" t="s">
        <v>10</v>
      </c>
      <c r="L27" s="103"/>
      <c r="M27" s="646" t="s">
        <v>12</v>
      </c>
      <c r="N27" s="646"/>
      <c r="O27" s="64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/>
      <c r="AB27" s="9"/>
      <c r="AC27" s="9"/>
      <c r="AD27" s="9"/>
      <c r="AE27" s="9"/>
      <c r="AF27" s="9"/>
      <c r="AG27" s="9"/>
      <c r="AH27" s="9"/>
      <c r="AI27" s="105"/>
      <c r="AJ27" s="105"/>
      <c r="AK27" s="11"/>
      <c r="AL27" s="11"/>
    </row>
    <row r="28" spans="1:38" s="16" customFormat="1" ht="12.75" customHeight="1">
      <c r="A28" s="13"/>
      <c r="B28" s="14"/>
      <c r="C28" s="103" t="s">
        <v>13</v>
      </c>
      <c r="D28" s="103" t="s">
        <v>14</v>
      </c>
      <c r="E28" s="103" t="s">
        <v>13</v>
      </c>
      <c r="F28" s="103" t="s">
        <v>14</v>
      </c>
      <c r="G28" s="103" t="s">
        <v>13</v>
      </c>
      <c r="H28" s="103" t="s">
        <v>14</v>
      </c>
      <c r="I28" s="103" t="s">
        <v>13</v>
      </c>
      <c r="J28" s="103" t="s">
        <v>14</v>
      </c>
      <c r="K28" s="103" t="s">
        <v>13</v>
      </c>
      <c r="L28" s="103" t="s">
        <v>14</v>
      </c>
      <c r="M28" s="103"/>
      <c r="N28" s="103"/>
      <c r="O28" s="64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 t="s">
        <v>15</v>
      </c>
      <c r="AB28" s="9" t="s">
        <v>16</v>
      </c>
      <c r="AC28" s="9" t="s">
        <v>17</v>
      </c>
      <c r="AD28" s="9" t="s">
        <v>18</v>
      </c>
      <c r="AE28" s="9" t="s">
        <v>19</v>
      </c>
      <c r="AF28" s="9" t="s">
        <v>20</v>
      </c>
      <c r="AG28" s="9"/>
      <c r="AH28" s="9"/>
      <c r="AI28" s="105"/>
      <c r="AJ28" s="105"/>
      <c r="AK28" s="11"/>
      <c r="AL28" s="11"/>
    </row>
    <row r="29" spans="1:38" s="16" customFormat="1" ht="12.75" customHeight="1">
      <c r="A29" s="24" t="s">
        <v>207</v>
      </c>
      <c r="B29" s="104">
        <f>B17+7</f>
        <v>43176</v>
      </c>
      <c r="C29" s="103">
        <v>990</v>
      </c>
      <c r="D29" s="103">
        <v>11800</v>
      </c>
      <c r="E29" s="20">
        <v>31</v>
      </c>
      <c r="F29" s="20">
        <v>427</v>
      </c>
      <c r="G29" s="103">
        <f t="shared" ref="G29:H33" si="6">E29-C29</f>
        <v>-959</v>
      </c>
      <c r="H29" s="103">
        <f t="shared" si="6"/>
        <v>-11373</v>
      </c>
      <c r="I29" s="25"/>
      <c r="J29" s="25"/>
      <c r="K29" s="26"/>
      <c r="L29" s="26"/>
      <c r="M29" s="20">
        <f t="shared" ref="M29:N32" si="7">I29+K29</f>
        <v>0</v>
      </c>
      <c r="N29" s="20">
        <f t="shared" si="7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H25</f>
        <v>12</v>
      </c>
      <c r="AB29" s="9" t="str">
        <f>E25</f>
        <v>CVT-QJD-035-E</v>
      </c>
      <c r="AC29" s="22" t="str">
        <f>A25</f>
        <v>CVT-V</v>
      </c>
      <c r="AD29" s="9" t="str">
        <f>A29</f>
        <v>SGN</v>
      </c>
      <c r="AE29" s="9">
        <f>C29</f>
        <v>990</v>
      </c>
      <c r="AF29" s="23">
        <f>E29</f>
        <v>31</v>
      </c>
      <c r="AG29" s="9"/>
      <c r="AH29" s="9"/>
      <c r="AI29" s="105"/>
      <c r="AJ29" s="105"/>
      <c r="AK29" s="11"/>
      <c r="AL29" s="11"/>
    </row>
    <row r="30" spans="1:38" s="16" customFormat="1" ht="12.75" customHeight="1">
      <c r="A30" s="24"/>
      <c r="B30" s="104"/>
      <c r="C30" s="103"/>
      <c r="D30" s="103"/>
      <c r="E30" s="20"/>
      <c r="F30" s="20"/>
      <c r="G30" s="103">
        <f t="shared" si="6"/>
        <v>0</v>
      </c>
      <c r="H30" s="103">
        <f t="shared" si="6"/>
        <v>0</v>
      </c>
      <c r="I30" s="20"/>
      <c r="J30" s="20"/>
      <c r="K30" s="20"/>
      <c r="L30" s="20"/>
      <c r="M30" s="20">
        <f t="shared" si="7"/>
        <v>0</v>
      </c>
      <c r="N30" s="20">
        <f t="shared" si="7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H25</f>
        <v>12</v>
      </c>
      <c r="AB30" s="9" t="str">
        <f>E25</f>
        <v>CVT-QJD-035-E</v>
      </c>
      <c r="AC30" s="22" t="str">
        <f>A25</f>
        <v>CVT-V</v>
      </c>
      <c r="AD30" s="9">
        <f>A30</f>
        <v>0</v>
      </c>
      <c r="AE30" s="9">
        <f>C30</f>
        <v>0</v>
      </c>
      <c r="AF30" s="23">
        <f>E30</f>
        <v>0</v>
      </c>
      <c r="AG30" s="9"/>
      <c r="AH30" s="9"/>
      <c r="AI30" s="105"/>
      <c r="AJ30" s="105"/>
      <c r="AK30" s="11"/>
      <c r="AL30" s="11"/>
    </row>
    <row r="31" spans="1:38" s="16" customFormat="1" ht="12.75" customHeight="1">
      <c r="A31" s="24"/>
      <c r="B31" s="27"/>
      <c r="C31" s="103"/>
      <c r="D31" s="103"/>
      <c r="E31" s="20"/>
      <c r="F31" s="20"/>
      <c r="G31" s="103">
        <f t="shared" si="6"/>
        <v>0</v>
      </c>
      <c r="H31" s="103">
        <f t="shared" si="6"/>
        <v>0</v>
      </c>
      <c r="I31" s="20"/>
      <c r="J31" s="20"/>
      <c r="K31" s="20"/>
      <c r="L31" s="20"/>
      <c r="M31" s="20">
        <f t="shared" si="7"/>
        <v>0</v>
      </c>
      <c r="N31" s="20">
        <f t="shared" si="7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>
        <f>H25</f>
        <v>12</v>
      </c>
      <c r="AB31" s="9" t="str">
        <f>E25</f>
        <v>CVT-QJD-035-E</v>
      </c>
      <c r="AC31" s="22" t="str">
        <f>A25</f>
        <v>CVT-V</v>
      </c>
      <c r="AD31" s="9">
        <f>A31</f>
        <v>0</v>
      </c>
      <c r="AE31" s="9">
        <f>C31</f>
        <v>0</v>
      </c>
      <c r="AF31" s="23">
        <f>E31</f>
        <v>0</v>
      </c>
      <c r="AG31" s="9"/>
      <c r="AH31" s="9"/>
      <c r="AI31" s="105"/>
      <c r="AJ31" s="105"/>
      <c r="AK31" s="11"/>
      <c r="AL31" s="11"/>
    </row>
    <row r="32" spans="1:38" s="16" customFormat="1" ht="12.75" customHeight="1">
      <c r="A32" s="24" t="s">
        <v>21</v>
      </c>
      <c r="B32" s="104"/>
      <c r="C32" s="103"/>
      <c r="D32" s="103"/>
      <c r="E32" s="20"/>
      <c r="F32" s="20"/>
      <c r="G32" s="103">
        <f t="shared" si="6"/>
        <v>0</v>
      </c>
      <c r="H32" s="103">
        <f t="shared" si="6"/>
        <v>0</v>
      </c>
      <c r="I32" s="20"/>
      <c r="J32" s="20"/>
      <c r="K32" s="20"/>
      <c r="L32" s="20"/>
      <c r="M32" s="20">
        <f t="shared" si="7"/>
        <v>0</v>
      </c>
      <c r="N32" s="20">
        <f t="shared" si="7"/>
        <v>0</v>
      </c>
      <c r="O32" s="2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>
        <f>H25</f>
        <v>12</v>
      </c>
      <c r="AB32" s="9" t="str">
        <f>E25</f>
        <v>CVT-QJD-035-E</v>
      </c>
      <c r="AC32" s="22" t="str">
        <f>A25</f>
        <v>CVT-V</v>
      </c>
      <c r="AD32" s="9" t="str">
        <f>A32</f>
        <v>COSCO T/S</v>
      </c>
      <c r="AE32" s="9">
        <f>C32</f>
        <v>0</v>
      </c>
      <c r="AF32" s="23">
        <f>E32</f>
        <v>0</v>
      </c>
      <c r="AG32" s="9"/>
      <c r="AH32" s="9"/>
      <c r="AI32" s="105"/>
      <c r="AJ32" s="105"/>
      <c r="AK32" s="11"/>
      <c r="AL32" s="11"/>
    </row>
    <row r="33" spans="1:38" s="32" customFormat="1" ht="12.75" customHeight="1">
      <c r="A33" s="24" t="s">
        <v>22</v>
      </c>
      <c r="B33" s="28"/>
      <c r="C33" s="29">
        <v>990</v>
      </c>
      <c r="D33" s="29">
        <v>11800</v>
      </c>
      <c r="E33" s="30">
        <f>SUM(E29:E32)</f>
        <v>31</v>
      </c>
      <c r="F33" s="30">
        <f>SUM(F29:F32)</f>
        <v>427</v>
      </c>
      <c r="G33" s="29">
        <f t="shared" si="6"/>
        <v>-959</v>
      </c>
      <c r="H33" s="29">
        <f t="shared" si="6"/>
        <v>-11373</v>
      </c>
      <c r="I33" s="31">
        <f t="shared" ref="I33:N33" si="8">SUM(I29:I32)</f>
        <v>0</v>
      </c>
      <c r="J33" s="31">
        <f t="shared" si="8"/>
        <v>0</v>
      </c>
      <c r="K33" s="31">
        <f t="shared" si="8"/>
        <v>0</v>
      </c>
      <c r="L33" s="31">
        <f t="shared" si="8"/>
        <v>0</v>
      </c>
      <c r="M33" s="31">
        <f t="shared" si="8"/>
        <v>0</v>
      </c>
      <c r="N33" s="31">
        <f t="shared" si="8"/>
        <v>0</v>
      </c>
      <c r="O33" s="2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/>
      <c r="AB33" s="9"/>
      <c r="AC33" s="22"/>
      <c r="AD33" s="9"/>
      <c r="AE33" s="9"/>
      <c r="AF33" s="9"/>
      <c r="AG33" s="9"/>
      <c r="AH33" s="9"/>
      <c r="AI33" s="105"/>
      <c r="AJ33" s="105"/>
      <c r="AK33" s="105"/>
      <c r="AL33" s="105"/>
    </row>
    <row r="34" spans="1:38" s="32" customFormat="1" ht="12.75" customHeight="1">
      <c r="A34" s="33"/>
      <c r="C34" s="34"/>
      <c r="E34" s="35">
        <f>E33/C33</f>
        <v>3.1313131313131314E-2</v>
      </c>
      <c r="F34" s="35">
        <f>F33/D33</f>
        <v>3.61864406779661E-2</v>
      </c>
      <c r="I34" s="15"/>
      <c r="J34" s="3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/>
      <c r="AB34" s="9"/>
      <c r="AC34" s="22"/>
      <c r="AD34" s="9"/>
      <c r="AE34" s="9"/>
      <c r="AF34" s="9"/>
      <c r="AG34" s="9"/>
      <c r="AH34" s="9"/>
      <c r="AI34" s="105"/>
      <c r="AJ34" s="105"/>
      <c r="AK34" s="105"/>
      <c r="AL34" s="105"/>
    </row>
  </sheetData>
  <protectedRanges>
    <protectedRange sqref="F13 F25 F1" name="区域1"/>
  </protectedRanges>
  <mergeCells count="18">
    <mergeCell ref="C14:D15"/>
    <mergeCell ref="E14:F15"/>
    <mergeCell ref="G14:H15"/>
    <mergeCell ref="I14:N14"/>
    <mergeCell ref="O14:O16"/>
    <mergeCell ref="M15:N15"/>
    <mergeCell ref="C26:D27"/>
    <mergeCell ref="E26:F27"/>
    <mergeCell ref="G26:H27"/>
    <mergeCell ref="I26:N26"/>
    <mergeCell ref="O26:O28"/>
    <mergeCell ref="M27:N27"/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L28"/>
  <sheetViews>
    <sheetView workbookViewId="0">
      <selection activeCell="I18" sqref="I18"/>
    </sheetView>
  </sheetViews>
  <sheetFormatPr defaultRowHeight="13.5"/>
  <sheetData>
    <row r="1" spans="1:38" s="12" customFormat="1" ht="12.75" customHeight="1">
      <c r="A1" s="96" t="s">
        <v>153</v>
      </c>
      <c r="B1" s="97" t="s">
        <v>155</v>
      </c>
      <c r="C1" s="98"/>
      <c r="D1" s="99"/>
      <c r="E1" s="97" t="s">
        <v>154</v>
      </c>
      <c r="F1" s="97"/>
      <c r="G1" s="96" t="s">
        <v>0</v>
      </c>
      <c r="H1" s="100">
        <v>11</v>
      </c>
      <c r="I1" s="99"/>
      <c r="J1" s="101" t="s">
        <v>26</v>
      </c>
      <c r="K1" s="97">
        <v>0</v>
      </c>
      <c r="L1" s="96"/>
      <c r="M1" s="102"/>
      <c r="N1" s="97"/>
      <c r="O1" s="99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/>
      <c r="K3" s="19" t="s">
        <v>10</v>
      </c>
      <c r="L3" s="19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customHeight="1">
      <c r="A5" s="24" t="s">
        <v>27</v>
      </c>
      <c r="B5" s="18">
        <v>43171</v>
      </c>
      <c r="C5" s="19">
        <v>390</v>
      </c>
      <c r="D5" s="19">
        <v>4300</v>
      </c>
      <c r="E5" s="20">
        <v>420</v>
      </c>
      <c r="F5" s="20">
        <v>6000</v>
      </c>
      <c r="G5" s="19">
        <f t="shared" ref="G5:H12" si="0">E5-C5</f>
        <v>30</v>
      </c>
      <c r="H5" s="19">
        <f t="shared" si="0"/>
        <v>1700</v>
      </c>
      <c r="I5" s="25"/>
      <c r="J5" s="25"/>
      <c r="K5" s="26"/>
      <c r="L5" s="26"/>
      <c r="M5" s="20">
        <f t="shared" ref="M5:N11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11</v>
      </c>
      <c r="AB5" s="9" t="str">
        <f>E1</f>
        <v>CVT2-QY1-039-S</v>
      </c>
      <c r="AC5" s="22" t="str">
        <f>A1</f>
        <v>CVT2</v>
      </c>
      <c r="AD5" s="9" t="str">
        <f t="shared" ref="AD5:AD11" si="2">A5</f>
        <v>TAO</v>
      </c>
      <c r="AE5" s="9">
        <f t="shared" ref="AE5:AE11" si="3">C5</f>
        <v>390</v>
      </c>
      <c r="AF5" s="23">
        <f t="shared" ref="AF5:AF11" si="4">E5</f>
        <v>420</v>
      </c>
      <c r="AG5" s="9"/>
      <c r="AH5" s="9"/>
      <c r="AI5" s="10"/>
      <c r="AJ5" s="10"/>
      <c r="AK5" s="11"/>
      <c r="AL5" s="11"/>
    </row>
    <row r="6" spans="1:38" s="16" customFormat="1" ht="12.75" customHeight="1">
      <c r="A6" s="24" t="s">
        <v>144</v>
      </c>
      <c r="B6" s="18">
        <v>43173</v>
      </c>
      <c r="C6" s="19">
        <v>390</v>
      </c>
      <c r="D6" s="19">
        <v>4300</v>
      </c>
      <c r="E6" s="20">
        <v>200</v>
      </c>
      <c r="F6" s="20">
        <v>2000</v>
      </c>
      <c r="G6" s="19">
        <f t="shared" si="0"/>
        <v>-190</v>
      </c>
      <c r="H6" s="19">
        <f t="shared" si="0"/>
        <v>-2300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11</v>
      </c>
      <c r="AB6" s="9" t="str">
        <f>E1</f>
        <v>CVT2-QY1-039-S</v>
      </c>
      <c r="AC6" s="22" t="str">
        <f>A1</f>
        <v>CVT2</v>
      </c>
      <c r="AD6" s="9" t="str">
        <f t="shared" si="2"/>
        <v>NGB</v>
      </c>
      <c r="AE6" s="9">
        <f t="shared" si="3"/>
        <v>390</v>
      </c>
      <c r="AF6" s="23">
        <f t="shared" si="4"/>
        <v>200</v>
      </c>
      <c r="AG6" s="9"/>
      <c r="AH6" s="9"/>
      <c r="AI6" s="10"/>
      <c r="AJ6" s="10"/>
      <c r="AK6" s="11"/>
      <c r="AL6" s="11"/>
    </row>
    <row r="7" spans="1:38" s="16" customFormat="1" ht="12.75" customHeight="1">
      <c r="A7" s="24" t="s">
        <v>31</v>
      </c>
      <c r="B7" s="18" t="s">
        <v>156</v>
      </c>
      <c r="C7" s="19">
        <v>290</v>
      </c>
      <c r="D7" s="19">
        <v>3700</v>
      </c>
      <c r="E7" s="20">
        <v>244</v>
      </c>
      <c r="F7" s="20">
        <v>5086</v>
      </c>
      <c r="G7" s="19">
        <f t="shared" si="0"/>
        <v>-46</v>
      </c>
      <c r="H7" s="19">
        <f t="shared" si="0"/>
        <v>1386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11</v>
      </c>
      <c r="AB7" s="9" t="str">
        <f>E1</f>
        <v>CVT2-QY1-039-S</v>
      </c>
      <c r="AC7" s="22" t="str">
        <f>A1</f>
        <v>CVT2</v>
      </c>
      <c r="AD7" s="9" t="str">
        <f t="shared" si="2"/>
        <v>DLC</v>
      </c>
      <c r="AE7" s="9">
        <f t="shared" si="3"/>
        <v>290</v>
      </c>
      <c r="AF7" s="23">
        <f t="shared" si="4"/>
        <v>244</v>
      </c>
      <c r="AG7" s="9"/>
      <c r="AH7" s="9"/>
      <c r="AI7" s="10"/>
      <c r="AJ7" s="10"/>
      <c r="AK7" s="11"/>
      <c r="AL7" s="11"/>
    </row>
    <row r="8" spans="1:38" s="16" customFormat="1" ht="12.75" customHeight="1">
      <c r="A8" s="24" t="s">
        <v>32</v>
      </c>
      <c r="B8" s="18" t="s">
        <v>157</v>
      </c>
      <c r="C8" s="19">
        <v>290</v>
      </c>
      <c r="D8" s="19">
        <v>3700</v>
      </c>
      <c r="E8" s="20">
        <v>354</v>
      </c>
      <c r="F8" s="20">
        <v>7292</v>
      </c>
      <c r="G8" s="19">
        <f t="shared" si="0"/>
        <v>64</v>
      </c>
      <c r="H8" s="19">
        <f t="shared" si="0"/>
        <v>3592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11</v>
      </c>
      <c r="AB8" s="9" t="str">
        <f>E1</f>
        <v>CVT2-QY1-039-S</v>
      </c>
      <c r="AC8" s="22" t="str">
        <f>A1</f>
        <v>CVT2</v>
      </c>
      <c r="AD8" s="9" t="str">
        <f t="shared" si="2"/>
        <v>TSN</v>
      </c>
      <c r="AE8" s="9">
        <f t="shared" si="3"/>
        <v>290</v>
      </c>
      <c r="AF8" s="23">
        <f t="shared" si="4"/>
        <v>354</v>
      </c>
      <c r="AG8" s="9"/>
      <c r="AH8" s="9"/>
      <c r="AI8" s="10"/>
      <c r="AJ8" s="10"/>
      <c r="AK8" s="11"/>
      <c r="AL8" s="11"/>
    </row>
    <row r="9" spans="1:38" s="16" customFormat="1" ht="12.75" customHeight="1">
      <c r="A9" s="24" t="s">
        <v>158</v>
      </c>
      <c r="B9" s="18" t="s">
        <v>160</v>
      </c>
      <c r="C9" s="19">
        <v>30</v>
      </c>
      <c r="D9" s="19">
        <v>360</v>
      </c>
      <c r="E9" s="20"/>
      <c r="F9" s="20"/>
      <c r="G9" s="19">
        <f t="shared" si="0"/>
        <v>-30</v>
      </c>
      <c r="H9" s="19">
        <f t="shared" si="0"/>
        <v>-360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11</v>
      </c>
      <c r="AB9" s="9" t="str">
        <f>E1</f>
        <v>CVT2-QY1-039-S</v>
      </c>
      <c r="AC9" s="22" t="str">
        <f>A1</f>
        <v>CVT2</v>
      </c>
      <c r="AD9" s="9" t="str">
        <f t="shared" si="2"/>
        <v>JP</v>
      </c>
      <c r="AE9" s="9">
        <f t="shared" si="3"/>
        <v>30</v>
      </c>
      <c r="AF9" s="23">
        <f t="shared" si="4"/>
        <v>0</v>
      </c>
      <c r="AG9" s="9"/>
      <c r="AH9" s="9"/>
      <c r="AI9" s="10"/>
      <c r="AJ9" s="10"/>
      <c r="AK9" s="11"/>
      <c r="AL9" s="11"/>
    </row>
    <row r="10" spans="1:38" s="16" customFormat="1" ht="12.75" customHeight="1">
      <c r="A10" s="24" t="s">
        <v>159</v>
      </c>
      <c r="B10" s="27" t="s">
        <v>98</v>
      </c>
      <c r="C10" s="19">
        <v>30</v>
      </c>
      <c r="D10" s="19">
        <v>360</v>
      </c>
      <c r="E10" s="20"/>
      <c r="F10" s="20"/>
      <c r="G10" s="19">
        <f t="shared" si="0"/>
        <v>-30</v>
      </c>
      <c r="H10" s="19">
        <f t="shared" si="0"/>
        <v>-360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11</v>
      </c>
      <c r="AB10" s="9" t="str">
        <f>E1</f>
        <v>CVT2-QY1-039-S</v>
      </c>
      <c r="AC10" s="22" t="str">
        <f>A1</f>
        <v>CVT2</v>
      </c>
      <c r="AD10" s="9" t="str">
        <f t="shared" si="2"/>
        <v>KR</v>
      </c>
      <c r="AE10" s="9">
        <f t="shared" si="3"/>
        <v>30</v>
      </c>
      <c r="AF10" s="23">
        <f t="shared" si="4"/>
        <v>0</v>
      </c>
      <c r="AG10" s="9"/>
      <c r="AH10" s="9"/>
      <c r="AI10" s="10"/>
      <c r="AJ10" s="10"/>
      <c r="AK10" s="11"/>
      <c r="AL10" s="11"/>
    </row>
    <row r="11" spans="1:38" s="16" customFormat="1" ht="12.75" customHeight="1">
      <c r="A11" s="24" t="s">
        <v>21</v>
      </c>
      <c r="B11" s="18"/>
      <c r="C11" s="19">
        <v>130</v>
      </c>
      <c r="D11" s="19">
        <v>4580</v>
      </c>
      <c r="E11" s="20">
        <v>100</v>
      </c>
      <c r="F11" s="20">
        <v>1200</v>
      </c>
      <c r="G11" s="19">
        <f t="shared" si="0"/>
        <v>-30</v>
      </c>
      <c r="H11" s="19">
        <f t="shared" si="0"/>
        <v>-3380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11</v>
      </c>
      <c r="AB11" s="9" t="str">
        <f>E1</f>
        <v>CVT2-QY1-039-S</v>
      </c>
      <c r="AC11" s="22" t="str">
        <f>A1</f>
        <v>CVT2</v>
      </c>
      <c r="AD11" s="9" t="str">
        <f t="shared" si="2"/>
        <v>COSCO T/S</v>
      </c>
      <c r="AE11" s="9">
        <f t="shared" si="3"/>
        <v>130</v>
      </c>
      <c r="AF11" s="23">
        <f t="shared" si="4"/>
        <v>100</v>
      </c>
      <c r="AG11" s="9"/>
      <c r="AH11" s="9"/>
      <c r="AI11" s="10"/>
      <c r="AJ11" s="10"/>
      <c r="AK11" s="11"/>
      <c r="AL11" s="11"/>
    </row>
    <row r="12" spans="1:38" s="32" customFormat="1" ht="12.75" customHeight="1">
      <c r="A12" s="24" t="s">
        <v>22</v>
      </c>
      <c r="B12" s="28"/>
      <c r="C12" s="29">
        <v>1325</v>
      </c>
      <c r="D12" s="29">
        <v>18780</v>
      </c>
      <c r="E12" s="30">
        <f>SUM(E5:E11)</f>
        <v>1318</v>
      </c>
      <c r="F12" s="30">
        <f>SUM(F5:F11)</f>
        <v>21578</v>
      </c>
      <c r="G12" s="29">
        <f t="shared" si="0"/>
        <v>-7</v>
      </c>
      <c r="H12" s="29">
        <f t="shared" si="0"/>
        <v>2798</v>
      </c>
      <c r="I12" s="31">
        <f t="shared" ref="I12:N12" si="5">SUM(I5:I11)</f>
        <v>0</v>
      </c>
      <c r="J12" s="31">
        <f t="shared" si="5"/>
        <v>0</v>
      </c>
      <c r="K12" s="31">
        <f t="shared" si="5"/>
        <v>0</v>
      </c>
      <c r="L12" s="31">
        <f t="shared" si="5"/>
        <v>0</v>
      </c>
      <c r="M12" s="31">
        <f t="shared" si="5"/>
        <v>0</v>
      </c>
      <c r="N12" s="31">
        <f t="shared" si="5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/>
      <c r="AB12" s="9"/>
      <c r="AC12" s="22"/>
      <c r="AD12" s="9"/>
      <c r="AE12" s="9"/>
      <c r="AF12" s="9"/>
      <c r="AG12" s="9"/>
      <c r="AH12" s="9"/>
      <c r="AI12" s="10"/>
      <c r="AJ12" s="10"/>
      <c r="AK12" s="10"/>
      <c r="AL12" s="10"/>
    </row>
    <row r="13" spans="1:38" s="32" customFormat="1" ht="12.75" customHeight="1">
      <c r="A13" s="33"/>
      <c r="C13" s="34"/>
      <c r="E13" s="35">
        <f>E12/C12</f>
        <v>0.99471698113207552</v>
      </c>
      <c r="F13" s="35">
        <f>F12/D12</f>
        <v>1.1489882854100106</v>
      </c>
      <c r="I13" s="15"/>
      <c r="J13" s="3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/>
      <c r="AB13" s="9"/>
      <c r="AC13" s="22"/>
      <c r="AD13" s="9"/>
      <c r="AE13" s="9"/>
      <c r="AF13" s="9"/>
      <c r="AG13" s="9"/>
      <c r="AH13" s="9"/>
      <c r="AI13" s="10"/>
      <c r="AJ13" s="10"/>
      <c r="AK13" s="10"/>
      <c r="AL13" s="10"/>
    </row>
    <row r="16" spans="1:38" s="12" customFormat="1" ht="12.75" customHeight="1">
      <c r="A16" s="96" t="s">
        <v>153</v>
      </c>
      <c r="B16" s="97" t="s">
        <v>161</v>
      </c>
      <c r="C16" s="98"/>
      <c r="D16" s="99"/>
      <c r="E16" s="97" t="s">
        <v>176</v>
      </c>
      <c r="F16" s="97"/>
      <c r="G16" s="96" t="s">
        <v>0</v>
      </c>
      <c r="H16" s="100">
        <v>12</v>
      </c>
      <c r="I16" s="99"/>
      <c r="J16" s="101" t="s">
        <v>26</v>
      </c>
      <c r="K16" s="97">
        <v>0</v>
      </c>
      <c r="L16" s="96"/>
      <c r="M16" s="102"/>
      <c r="N16" s="97"/>
      <c r="O16" s="99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9"/>
      <c r="AB16" s="9"/>
      <c r="AC16" s="9"/>
      <c r="AD16" s="9"/>
      <c r="AE16" s="9"/>
      <c r="AF16" s="9"/>
      <c r="AG16" s="9"/>
      <c r="AH16" s="9"/>
      <c r="AI16" s="10"/>
      <c r="AJ16" s="10"/>
      <c r="AK16" s="11"/>
    </row>
    <row r="17" spans="1:38" s="16" customFormat="1" ht="12.75" customHeight="1">
      <c r="A17" s="13"/>
      <c r="B17" s="14"/>
      <c r="C17" s="646" t="s">
        <v>1</v>
      </c>
      <c r="D17" s="646"/>
      <c r="E17" s="646" t="s">
        <v>2</v>
      </c>
      <c r="F17" s="646"/>
      <c r="G17" s="646" t="s">
        <v>3</v>
      </c>
      <c r="H17" s="646"/>
      <c r="I17" s="646" t="s">
        <v>4</v>
      </c>
      <c r="J17" s="646"/>
      <c r="K17" s="646"/>
      <c r="L17" s="646"/>
      <c r="M17" s="646"/>
      <c r="N17" s="646"/>
      <c r="O17" s="647" t="s">
        <v>5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/>
      <c r="AB17" s="9"/>
      <c r="AC17" s="9"/>
      <c r="AD17" s="9"/>
      <c r="AE17" s="9"/>
      <c r="AF17" s="9"/>
      <c r="AG17" s="9"/>
      <c r="AH17" s="9"/>
      <c r="AI17" s="10"/>
      <c r="AJ17" s="10"/>
      <c r="AK17" s="11"/>
      <c r="AL17" s="11"/>
    </row>
    <row r="18" spans="1:38" s="16" customFormat="1" ht="12.75" customHeight="1">
      <c r="A18" s="17" t="s">
        <v>6</v>
      </c>
      <c r="B18" s="18" t="s">
        <v>7</v>
      </c>
      <c r="C18" s="646"/>
      <c r="D18" s="646"/>
      <c r="E18" s="646"/>
      <c r="F18" s="646"/>
      <c r="G18" s="646"/>
      <c r="H18" s="646"/>
      <c r="I18" s="19" t="s">
        <v>8</v>
      </c>
      <c r="J18" s="19"/>
      <c r="K18" s="19" t="s">
        <v>10</v>
      </c>
      <c r="L18" s="19"/>
      <c r="M18" s="646" t="s">
        <v>12</v>
      </c>
      <c r="N18" s="646"/>
      <c r="O18" s="64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/>
      <c r="AB18" s="9"/>
      <c r="AC18" s="9"/>
      <c r="AD18" s="9"/>
      <c r="AE18" s="9"/>
      <c r="AF18" s="9"/>
      <c r="AG18" s="9"/>
      <c r="AH18" s="9"/>
      <c r="AI18" s="10"/>
      <c r="AJ18" s="10"/>
      <c r="AK18" s="11"/>
      <c r="AL18" s="11"/>
    </row>
    <row r="19" spans="1:38" s="16" customFormat="1" ht="12.75" customHeight="1">
      <c r="A19" s="13"/>
      <c r="B19" s="14"/>
      <c r="C19" s="19" t="s">
        <v>13</v>
      </c>
      <c r="D19" s="19" t="s">
        <v>14</v>
      </c>
      <c r="E19" s="19" t="s">
        <v>13</v>
      </c>
      <c r="F19" s="19" t="s">
        <v>14</v>
      </c>
      <c r="G19" s="19" t="s">
        <v>13</v>
      </c>
      <c r="H19" s="19" t="s">
        <v>14</v>
      </c>
      <c r="I19" s="19" t="s">
        <v>13</v>
      </c>
      <c r="J19" s="19" t="s">
        <v>14</v>
      </c>
      <c r="K19" s="19" t="s">
        <v>13</v>
      </c>
      <c r="L19" s="19" t="s">
        <v>14</v>
      </c>
      <c r="M19" s="19"/>
      <c r="N19" s="19"/>
      <c r="O19" s="64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 t="s">
        <v>15</v>
      </c>
      <c r="AB19" s="9" t="s">
        <v>16</v>
      </c>
      <c r="AC19" s="9" t="s">
        <v>17</v>
      </c>
      <c r="AD19" s="9" t="s">
        <v>18</v>
      </c>
      <c r="AE19" s="9" t="s">
        <v>19</v>
      </c>
      <c r="AF19" s="9" t="s">
        <v>20</v>
      </c>
      <c r="AG19" s="9"/>
      <c r="AH19" s="9"/>
      <c r="AI19" s="10"/>
      <c r="AJ19" s="10"/>
      <c r="AK19" s="11"/>
      <c r="AL19" s="11"/>
    </row>
    <row r="20" spans="1:38" s="16" customFormat="1" ht="12.75" customHeight="1">
      <c r="A20" s="24" t="s">
        <v>27</v>
      </c>
      <c r="B20" s="18">
        <f>B5+7</f>
        <v>43178</v>
      </c>
      <c r="C20" s="19">
        <v>390</v>
      </c>
      <c r="D20" s="19">
        <v>4300</v>
      </c>
      <c r="E20" s="20"/>
      <c r="F20" s="20"/>
      <c r="G20" s="19">
        <f t="shared" ref="G20:G27" si="6">E20-C20</f>
        <v>-390</v>
      </c>
      <c r="H20" s="19">
        <f t="shared" ref="H20:H27" si="7">F20-D20</f>
        <v>-4300</v>
      </c>
      <c r="I20" s="25"/>
      <c r="J20" s="25"/>
      <c r="K20" s="26"/>
      <c r="L20" s="26"/>
      <c r="M20" s="20">
        <f t="shared" ref="M20:M26" si="8">I20+K20</f>
        <v>0</v>
      </c>
      <c r="N20" s="20">
        <f t="shared" ref="N20:N26" si="9">J20+L20</f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H16</f>
        <v>12</v>
      </c>
      <c r="AB20" s="9" t="str">
        <f>E16</f>
        <v>CVT2-Q7Z-031-S</v>
      </c>
      <c r="AC20" s="22" t="str">
        <f>A16</f>
        <v>CVT2</v>
      </c>
      <c r="AD20" s="9" t="str">
        <f t="shared" ref="AD20:AD26" si="10">A20</f>
        <v>TAO</v>
      </c>
      <c r="AE20" s="9">
        <f t="shared" ref="AE20:AE26" si="11">C20</f>
        <v>390</v>
      </c>
      <c r="AF20" s="23">
        <f t="shared" ref="AF20:AF26" si="12">E20</f>
        <v>0</v>
      </c>
      <c r="AG20" s="9"/>
      <c r="AH20" s="9"/>
      <c r="AI20" s="10"/>
      <c r="AJ20" s="10"/>
      <c r="AK20" s="11"/>
      <c r="AL20" s="11"/>
    </row>
    <row r="21" spans="1:38" s="16" customFormat="1" ht="12.75" customHeight="1">
      <c r="A21" s="24" t="s">
        <v>144</v>
      </c>
      <c r="B21" s="18">
        <f>B6+7</f>
        <v>43180</v>
      </c>
      <c r="C21" s="19">
        <v>390</v>
      </c>
      <c r="D21" s="19">
        <v>4300</v>
      </c>
      <c r="E21" s="20"/>
      <c r="F21" s="20"/>
      <c r="G21" s="19">
        <f t="shared" si="6"/>
        <v>-390</v>
      </c>
      <c r="H21" s="19">
        <f t="shared" si="7"/>
        <v>-4300</v>
      </c>
      <c r="I21" s="25"/>
      <c r="J21" s="25"/>
      <c r="K21" s="20"/>
      <c r="L21" s="20"/>
      <c r="M21" s="20">
        <f t="shared" si="8"/>
        <v>0</v>
      </c>
      <c r="N21" s="20">
        <f t="shared" si="9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>
        <f>H16</f>
        <v>12</v>
      </c>
      <c r="AB21" s="9" t="str">
        <f>E16</f>
        <v>CVT2-Q7Z-031-S</v>
      </c>
      <c r="AC21" s="22" t="str">
        <f>A16</f>
        <v>CVT2</v>
      </c>
      <c r="AD21" s="9" t="str">
        <f t="shared" si="10"/>
        <v>NGB</v>
      </c>
      <c r="AE21" s="9">
        <f t="shared" si="11"/>
        <v>390</v>
      </c>
      <c r="AF21" s="23">
        <f t="shared" si="12"/>
        <v>0</v>
      </c>
      <c r="AG21" s="9"/>
      <c r="AH21" s="9"/>
      <c r="AI21" s="10"/>
      <c r="AJ21" s="10"/>
      <c r="AK21" s="11"/>
      <c r="AL21" s="11"/>
    </row>
    <row r="22" spans="1:38" s="16" customFormat="1" ht="12.75" customHeight="1">
      <c r="A22" s="24" t="s">
        <v>31</v>
      </c>
      <c r="B22" s="18" t="s">
        <v>156</v>
      </c>
      <c r="C22" s="19">
        <v>290</v>
      </c>
      <c r="D22" s="19">
        <v>3700</v>
      </c>
      <c r="E22" s="20"/>
      <c r="F22" s="20"/>
      <c r="G22" s="19">
        <f t="shared" si="6"/>
        <v>-290</v>
      </c>
      <c r="H22" s="19">
        <f t="shared" si="7"/>
        <v>-3700</v>
      </c>
      <c r="I22" s="20"/>
      <c r="J22" s="20"/>
      <c r="K22" s="20"/>
      <c r="L22" s="20"/>
      <c r="M22" s="20">
        <f t="shared" si="8"/>
        <v>0</v>
      </c>
      <c r="N22" s="20">
        <f t="shared" si="9"/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H16</f>
        <v>12</v>
      </c>
      <c r="AB22" s="9" t="str">
        <f>E16</f>
        <v>CVT2-Q7Z-031-S</v>
      </c>
      <c r="AC22" s="22" t="str">
        <f>A16</f>
        <v>CVT2</v>
      </c>
      <c r="AD22" s="9" t="str">
        <f t="shared" si="10"/>
        <v>DLC</v>
      </c>
      <c r="AE22" s="9">
        <f t="shared" si="11"/>
        <v>290</v>
      </c>
      <c r="AF22" s="23">
        <f t="shared" si="12"/>
        <v>0</v>
      </c>
      <c r="AG22" s="9"/>
      <c r="AH22" s="9"/>
      <c r="AI22" s="10"/>
      <c r="AJ22" s="10"/>
      <c r="AK22" s="11"/>
      <c r="AL22" s="11"/>
    </row>
    <row r="23" spans="1:38" s="16" customFormat="1" ht="12.75" customHeight="1">
      <c r="A23" s="24" t="s">
        <v>32</v>
      </c>
      <c r="B23" s="18" t="s">
        <v>157</v>
      </c>
      <c r="C23" s="19">
        <v>290</v>
      </c>
      <c r="D23" s="19">
        <v>3700</v>
      </c>
      <c r="E23" s="20">
        <v>276</v>
      </c>
      <c r="F23" s="20">
        <v>6318</v>
      </c>
      <c r="G23" s="19">
        <f t="shared" si="6"/>
        <v>-14</v>
      </c>
      <c r="H23" s="19">
        <f t="shared" si="7"/>
        <v>2618</v>
      </c>
      <c r="I23" s="20"/>
      <c r="J23" s="20"/>
      <c r="K23" s="20"/>
      <c r="L23" s="20"/>
      <c r="M23" s="20">
        <f t="shared" si="8"/>
        <v>0</v>
      </c>
      <c r="N23" s="20">
        <f t="shared" si="9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H16</f>
        <v>12</v>
      </c>
      <c r="AB23" s="9" t="str">
        <f>E16</f>
        <v>CVT2-Q7Z-031-S</v>
      </c>
      <c r="AC23" s="22" t="str">
        <f>A16</f>
        <v>CVT2</v>
      </c>
      <c r="AD23" s="9" t="str">
        <f t="shared" si="10"/>
        <v>TSN</v>
      </c>
      <c r="AE23" s="9">
        <f t="shared" si="11"/>
        <v>290</v>
      </c>
      <c r="AF23" s="23">
        <f t="shared" si="12"/>
        <v>276</v>
      </c>
      <c r="AG23" s="9"/>
      <c r="AH23" s="9"/>
      <c r="AI23" s="10"/>
      <c r="AJ23" s="10"/>
      <c r="AK23" s="11"/>
      <c r="AL23" s="11"/>
    </row>
    <row r="24" spans="1:38" s="16" customFormat="1" ht="12.75" customHeight="1">
      <c r="A24" s="24" t="s">
        <v>158</v>
      </c>
      <c r="B24" s="18" t="s">
        <v>160</v>
      </c>
      <c r="C24" s="19">
        <v>30</v>
      </c>
      <c r="D24" s="19">
        <v>360</v>
      </c>
      <c r="E24" s="20"/>
      <c r="F24" s="20"/>
      <c r="G24" s="19">
        <f t="shared" si="6"/>
        <v>-30</v>
      </c>
      <c r="H24" s="19">
        <f t="shared" si="7"/>
        <v>-360</v>
      </c>
      <c r="I24" s="20"/>
      <c r="J24" s="20"/>
      <c r="K24" s="20"/>
      <c r="L24" s="20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H16</f>
        <v>12</v>
      </c>
      <c r="AB24" s="9" t="str">
        <f>E16</f>
        <v>CVT2-Q7Z-031-S</v>
      </c>
      <c r="AC24" s="22" t="str">
        <f>A16</f>
        <v>CVT2</v>
      </c>
      <c r="AD24" s="9" t="str">
        <f t="shared" si="10"/>
        <v>JP</v>
      </c>
      <c r="AE24" s="9">
        <f t="shared" si="11"/>
        <v>30</v>
      </c>
      <c r="AF24" s="23">
        <f t="shared" si="12"/>
        <v>0</v>
      </c>
      <c r="AG24" s="9"/>
      <c r="AH24" s="9"/>
      <c r="AI24" s="10"/>
      <c r="AJ24" s="10"/>
      <c r="AK24" s="11"/>
      <c r="AL24" s="11"/>
    </row>
    <row r="25" spans="1:38" s="16" customFormat="1" ht="12.75" customHeight="1">
      <c r="A25" s="24" t="s">
        <v>159</v>
      </c>
      <c r="B25" s="27" t="s">
        <v>98</v>
      </c>
      <c r="C25" s="19">
        <v>30</v>
      </c>
      <c r="D25" s="19">
        <v>360</v>
      </c>
      <c r="E25" s="20"/>
      <c r="F25" s="20"/>
      <c r="G25" s="19">
        <f t="shared" si="6"/>
        <v>-30</v>
      </c>
      <c r="H25" s="19">
        <f t="shared" si="7"/>
        <v>-360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H16</f>
        <v>12</v>
      </c>
      <c r="AB25" s="9" t="str">
        <f>E16</f>
        <v>CVT2-Q7Z-031-S</v>
      </c>
      <c r="AC25" s="22" t="str">
        <f>A16</f>
        <v>CVT2</v>
      </c>
      <c r="AD25" s="9" t="str">
        <f t="shared" si="10"/>
        <v>KR</v>
      </c>
      <c r="AE25" s="9">
        <f t="shared" si="11"/>
        <v>30</v>
      </c>
      <c r="AF25" s="23">
        <f t="shared" si="12"/>
        <v>0</v>
      </c>
      <c r="AG25" s="9"/>
      <c r="AH25" s="9"/>
      <c r="AI25" s="10"/>
      <c r="AJ25" s="10"/>
      <c r="AK25" s="11"/>
      <c r="AL25" s="11"/>
    </row>
    <row r="26" spans="1:38" s="16" customFormat="1" ht="12.75" customHeight="1">
      <c r="A26" s="24" t="s">
        <v>21</v>
      </c>
      <c r="B26" s="18"/>
      <c r="C26" s="19">
        <v>130</v>
      </c>
      <c r="D26" s="19">
        <v>4580</v>
      </c>
      <c r="E26" s="20"/>
      <c r="F26" s="20"/>
      <c r="G26" s="19">
        <f t="shared" si="6"/>
        <v>-130</v>
      </c>
      <c r="H26" s="19">
        <f t="shared" si="7"/>
        <v>-4580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H16</f>
        <v>12</v>
      </c>
      <c r="AB26" s="9" t="str">
        <f>E16</f>
        <v>CVT2-Q7Z-031-S</v>
      </c>
      <c r="AC26" s="22" t="str">
        <f>A16</f>
        <v>CVT2</v>
      </c>
      <c r="AD26" s="9" t="str">
        <f t="shared" si="10"/>
        <v>COSCO T/S</v>
      </c>
      <c r="AE26" s="9">
        <f t="shared" si="11"/>
        <v>130</v>
      </c>
      <c r="AF26" s="23">
        <f t="shared" si="12"/>
        <v>0</v>
      </c>
      <c r="AG26" s="9"/>
      <c r="AH26" s="9"/>
      <c r="AI26" s="10"/>
      <c r="AJ26" s="10"/>
      <c r="AK26" s="11"/>
      <c r="AL26" s="11"/>
    </row>
    <row r="27" spans="1:38" s="32" customFormat="1" ht="12.75" customHeight="1">
      <c r="A27" s="24" t="s">
        <v>22</v>
      </c>
      <c r="B27" s="28"/>
      <c r="C27" s="29">
        <v>1325</v>
      </c>
      <c r="D27" s="29">
        <v>18780</v>
      </c>
      <c r="E27" s="30">
        <f>SUM(E20:E26)</f>
        <v>276</v>
      </c>
      <c r="F27" s="30">
        <f>SUM(F20:F26)</f>
        <v>6318</v>
      </c>
      <c r="G27" s="29">
        <f t="shared" si="6"/>
        <v>-1049</v>
      </c>
      <c r="H27" s="29">
        <f t="shared" si="7"/>
        <v>-12462</v>
      </c>
      <c r="I27" s="31">
        <f t="shared" ref="I27:N27" si="13">SUM(I20:I26)</f>
        <v>0</v>
      </c>
      <c r="J27" s="31">
        <f t="shared" si="13"/>
        <v>0</v>
      </c>
      <c r="K27" s="31">
        <f t="shared" si="13"/>
        <v>0</v>
      </c>
      <c r="L27" s="31">
        <f t="shared" si="13"/>
        <v>0</v>
      </c>
      <c r="M27" s="31">
        <f t="shared" si="13"/>
        <v>0</v>
      </c>
      <c r="N27" s="31">
        <f t="shared" si="13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/>
      <c r="AB27" s="9"/>
      <c r="AC27" s="22"/>
      <c r="AD27" s="9"/>
      <c r="AE27" s="9"/>
      <c r="AF27" s="9"/>
      <c r="AG27" s="9"/>
      <c r="AH27" s="9"/>
      <c r="AI27" s="10"/>
      <c r="AJ27" s="10"/>
      <c r="AK27" s="10"/>
      <c r="AL27" s="10"/>
    </row>
    <row r="28" spans="1:38" s="32" customFormat="1" ht="12.75" customHeight="1">
      <c r="A28" s="33"/>
      <c r="C28" s="34"/>
      <c r="E28" s="35">
        <f>E27/C27</f>
        <v>0.20830188679245282</v>
      </c>
      <c r="F28" s="35">
        <f>F27/D27</f>
        <v>0.33642172523961661</v>
      </c>
      <c r="I28" s="15"/>
      <c r="J28" s="3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/>
      <c r="AB28" s="9"/>
      <c r="AC28" s="22"/>
      <c r="AD28" s="9"/>
      <c r="AE28" s="9"/>
      <c r="AF28" s="9"/>
      <c r="AG28" s="9"/>
      <c r="AH28" s="9"/>
      <c r="AI28" s="10"/>
      <c r="AJ28" s="10"/>
      <c r="AK28" s="10"/>
      <c r="AL28" s="10"/>
    </row>
  </sheetData>
  <protectedRanges>
    <protectedRange sqref="F1 F16" name="区域1"/>
  </protectedRanges>
  <mergeCells count="12">
    <mergeCell ref="C2:D3"/>
    <mergeCell ref="E2:F3"/>
    <mergeCell ref="G2:H3"/>
    <mergeCell ref="I2:N2"/>
    <mergeCell ref="O2:O4"/>
    <mergeCell ref="M3:N3"/>
    <mergeCell ref="C17:D18"/>
    <mergeCell ref="E17:F18"/>
    <mergeCell ref="G17:H18"/>
    <mergeCell ref="I17:N17"/>
    <mergeCell ref="O17:O19"/>
    <mergeCell ref="M18:N18"/>
  </mergeCells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L37"/>
  <sheetViews>
    <sheetView workbookViewId="0">
      <selection activeCell="G25" sqref="G25"/>
    </sheetView>
  </sheetViews>
  <sheetFormatPr defaultRowHeight="13.5"/>
  <sheetData>
    <row r="1" spans="1:38" s="12" customFormat="1" ht="12.75" customHeight="1">
      <c r="A1" s="96" t="s">
        <v>153</v>
      </c>
      <c r="B1" s="97" t="s">
        <v>228</v>
      </c>
      <c r="C1" s="98"/>
      <c r="D1" s="99"/>
      <c r="E1" s="97" t="s">
        <v>229</v>
      </c>
      <c r="F1" s="97"/>
      <c r="G1" s="96" t="s">
        <v>0</v>
      </c>
      <c r="H1" s="100">
        <v>8</v>
      </c>
      <c r="I1" s="99"/>
      <c r="J1" s="101" t="s">
        <v>26</v>
      </c>
      <c r="K1" s="97">
        <v>0</v>
      </c>
      <c r="L1" s="96"/>
      <c r="M1" s="102"/>
      <c r="N1" s="97"/>
      <c r="O1" s="99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207</v>
      </c>
      <c r="B5" s="104">
        <v>43150</v>
      </c>
      <c r="C5" s="103">
        <v>1115</v>
      </c>
      <c r="D5" s="103">
        <v>15610</v>
      </c>
      <c r="E5" s="20">
        <v>506</v>
      </c>
      <c r="F5" s="20">
        <v>7601</v>
      </c>
      <c r="G5" s="103">
        <f t="shared" ref="G5:H10" si="0">E5-C5</f>
        <v>-609</v>
      </c>
      <c r="H5" s="103">
        <f t="shared" si="0"/>
        <v>-8009</v>
      </c>
      <c r="I5" s="25"/>
      <c r="J5" s="25"/>
      <c r="K5" s="26"/>
      <c r="L5" s="26"/>
      <c r="M5" s="20">
        <f t="shared" ref="M5:N9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8</v>
      </c>
      <c r="AB5" s="9" t="str">
        <f>E1</f>
        <v>CVT2-QY1-037-N</v>
      </c>
      <c r="AC5" s="22" t="str">
        <f>A1</f>
        <v>CVT2</v>
      </c>
      <c r="AD5" s="9" t="str">
        <f>A5</f>
        <v>SGN</v>
      </c>
      <c r="AE5" s="9">
        <f>C5</f>
        <v>1115</v>
      </c>
      <c r="AF5" s="23">
        <f>E5</f>
        <v>506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60</v>
      </c>
      <c r="B6" s="104">
        <v>43153</v>
      </c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8</v>
      </c>
      <c r="AB6" s="9" t="str">
        <f>E1</f>
        <v>CVT2-QY1-037-N</v>
      </c>
      <c r="AC6" s="22" t="str">
        <f>A1</f>
        <v>CVT2</v>
      </c>
      <c r="AD6" s="9" t="str">
        <f>A6</f>
        <v>HKG</v>
      </c>
      <c r="AE6" s="9">
        <f>C6</f>
        <v>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104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8</v>
      </c>
      <c r="AB7" s="9" t="str">
        <f>E1</f>
        <v>CVT2-QY1-037-N</v>
      </c>
      <c r="AC7" s="22" t="str">
        <f>A1</f>
        <v>CVT2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/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8</v>
      </c>
      <c r="AB8" s="9" t="str">
        <f>E1</f>
        <v>CVT2-QY1-037-N</v>
      </c>
      <c r="AC8" s="22" t="str">
        <f>A1</f>
        <v>CVT2</v>
      </c>
      <c r="AD8" s="9">
        <f>A8</f>
        <v>0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 t="s">
        <v>21</v>
      </c>
      <c r="B9" s="104"/>
      <c r="C9" s="103"/>
      <c r="D9" s="103"/>
      <c r="E9" s="20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8</v>
      </c>
      <c r="AB9" s="9" t="str">
        <f>E1</f>
        <v>CVT2-QY1-037-N</v>
      </c>
      <c r="AC9" s="22" t="str">
        <f>A1</f>
        <v>CVT2</v>
      </c>
      <c r="AD9" s="9" t="str">
        <f>A9</f>
        <v>COSCO T/S</v>
      </c>
      <c r="AE9" s="9">
        <f>C9</f>
        <v>0</v>
      </c>
      <c r="AF9" s="23">
        <f>E9</f>
        <v>0</v>
      </c>
      <c r="AG9" s="9"/>
      <c r="AH9" s="9"/>
      <c r="AI9" s="105"/>
      <c r="AJ9" s="105"/>
      <c r="AK9" s="11"/>
      <c r="AL9" s="11"/>
    </row>
    <row r="10" spans="1:38" s="32" customFormat="1" ht="12.75" customHeight="1">
      <c r="A10" s="24" t="s">
        <v>22</v>
      </c>
      <c r="B10" s="28"/>
      <c r="C10" s="29">
        <v>1115</v>
      </c>
      <c r="D10" s="29">
        <v>15610</v>
      </c>
      <c r="E10" s="30">
        <f>SUM(E5:E9)</f>
        <v>506</v>
      </c>
      <c r="F10" s="30">
        <f>SUM(F5:F9)</f>
        <v>7601</v>
      </c>
      <c r="G10" s="29">
        <f t="shared" si="0"/>
        <v>-609</v>
      </c>
      <c r="H10" s="29">
        <f t="shared" si="0"/>
        <v>-8009</v>
      </c>
      <c r="I10" s="31">
        <f t="shared" ref="I10:N10" si="2">SUM(I5:I9)</f>
        <v>0</v>
      </c>
      <c r="J10" s="31">
        <f t="shared" si="2"/>
        <v>0</v>
      </c>
      <c r="K10" s="31">
        <f t="shared" si="2"/>
        <v>0</v>
      </c>
      <c r="L10" s="31">
        <f t="shared" si="2"/>
        <v>0</v>
      </c>
      <c r="M10" s="31">
        <f t="shared" si="2"/>
        <v>0</v>
      </c>
      <c r="N10" s="31">
        <f t="shared" si="2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1" spans="1:38" s="32" customFormat="1" ht="12.75" customHeight="1">
      <c r="A11" s="33"/>
      <c r="C11" s="34"/>
      <c r="E11" s="35">
        <f>E10/C10</f>
        <v>0.45381165919282512</v>
      </c>
      <c r="F11" s="35">
        <f>F10/D10</f>
        <v>0.48693145419602818</v>
      </c>
      <c r="I11" s="15"/>
      <c r="J11" s="3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/>
      <c r="AB11" s="9"/>
      <c r="AC11" s="22"/>
      <c r="AD11" s="9"/>
      <c r="AE11" s="9"/>
      <c r="AF11" s="9"/>
      <c r="AG11" s="9"/>
      <c r="AH11" s="9"/>
      <c r="AI11" s="105"/>
      <c r="AJ11" s="105"/>
      <c r="AK11" s="105"/>
      <c r="AL11" s="105"/>
    </row>
    <row r="14" spans="1:38" s="12" customFormat="1" ht="12.75" customHeight="1">
      <c r="A14" s="96" t="s">
        <v>153</v>
      </c>
      <c r="B14" s="97" t="s">
        <v>230</v>
      </c>
      <c r="C14" s="98"/>
      <c r="D14" s="99"/>
      <c r="E14" s="97" t="s">
        <v>231</v>
      </c>
      <c r="F14" s="97"/>
      <c r="G14" s="96" t="s">
        <v>0</v>
      </c>
      <c r="H14" s="100">
        <v>9</v>
      </c>
      <c r="I14" s="99"/>
      <c r="J14" s="101" t="s">
        <v>26</v>
      </c>
      <c r="K14" s="97">
        <v>0</v>
      </c>
      <c r="L14" s="96"/>
      <c r="M14" s="102"/>
      <c r="N14" s="97"/>
      <c r="O14" s="99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</row>
    <row r="15" spans="1:38" s="16" customFormat="1" ht="12.75" customHeight="1">
      <c r="A15" s="13"/>
      <c r="B15" s="14"/>
      <c r="C15" s="646" t="s">
        <v>1</v>
      </c>
      <c r="D15" s="646"/>
      <c r="E15" s="646" t="s">
        <v>2</v>
      </c>
      <c r="F15" s="646"/>
      <c r="G15" s="646" t="s">
        <v>3</v>
      </c>
      <c r="H15" s="646"/>
      <c r="I15" s="646" t="s">
        <v>4</v>
      </c>
      <c r="J15" s="646"/>
      <c r="K15" s="646"/>
      <c r="L15" s="646"/>
      <c r="M15" s="646"/>
      <c r="N15" s="646"/>
      <c r="O15" s="647" t="s">
        <v>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7" t="s">
        <v>6</v>
      </c>
      <c r="B16" s="104" t="s">
        <v>7</v>
      </c>
      <c r="C16" s="646"/>
      <c r="D16" s="646"/>
      <c r="E16" s="646"/>
      <c r="F16" s="646"/>
      <c r="G16" s="646"/>
      <c r="H16" s="646"/>
      <c r="I16" s="103" t="s">
        <v>8</v>
      </c>
      <c r="J16" s="103"/>
      <c r="K16" s="103" t="s">
        <v>10</v>
      </c>
      <c r="L16" s="103"/>
      <c r="M16" s="646" t="s">
        <v>12</v>
      </c>
      <c r="N16" s="646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/>
      <c r="AB16" s="9"/>
      <c r="AC16" s="9"/>
      <c r="AD16" s="9"/>
      <c r="AE16" s="9"/>
      <c r="AF16" s="9"/>
      <c r="AG16" s="9"/>
      <c r="AH16" s="9"/>
      <c r="AI16" s="105"/>
      <c r="AJ16" s="105"/>
      <c r="AK16" s="11"/>
      <c r="AL16" s="11"/>
    </row>
    <row r="17" spans="1:38" s="16" customFormat="1" ht="12.75" customHeight="1">
      <c r="A17" s="13"/>
      <c r="B17" s="14"/>
      <c r="C17" s="103" t="s">
        <v>13</v>
      </c>
      <c r="D17" s="103" t="s">
        <v>14</v>
      </c>
      <c r="E17" s="103" t="s">
        <v>13</v>
      </c>
      <c r="F17" s="103" t="s">
        <v>14</v>
      </c>
      <c r="G17" s="103" t="s">
        <v>13</v>
      </c>
      <c r="H17" s="103" t="s">
        <v>14</v>
      </c>
      <c r="I17" s="103" t="s">
        <v>13</v>
      </c>
      <c r="J17" s="103" t="s">
        <v>14</v>
      </c>
      <c r="K17" s="103" t="s">
        <v>13</v>
      </c>
      <c r="L17" s="103" t="s">
        <v>14</v>
      </c>
      <c r="M17" s="103"/>
      <c r="N17" s="103"/>
      <c r="O17" s="64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 t="s">
        <v>15</v>
      </c>
      <c r="AB17" s="9" t="s">
        <v>16</v>
      </c>
      <c r="AC17" s="9" t="s">
        <v>17</v>
      </c>
      <c r="AD17" s="9" t="s">
        <v>18</v>
      </c>
      <c r="AE17" s="9" t="s">
        <v>19</v>
      </c>
      <c r="AF17" s="9" t="s">
        <v>20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 t="s">
        <v>207</v>
      </c>
      <c r="B18" s="104">
        <f>B5+7</f>
        <v>43157</v>
      </c>
      <c r="C18" s="103">
        <v>1115</v>
      </c>
      <c r="D18" s="103">
        <v>15610</v>
      </c>
      <c r="E18" s="20">
        <v>303</v>
      </c>
      <c r="F18" s="20">
        <v>4456</v>
      </c>
      <c r="G18" s="103">
        <f t="shared" ref="G18:G23" si="3">E18-C18</f>
        <v>-812</v>
      </c>
      <c r="H18" s="103">
        <f t="shared" ref="H18:H23" si="4">F18-D18</f>
        <v>-11154</v>
      </c>
      <c r="I18" s="25"/>
      <c r="J18" s="25"/>
      <c r="K18" s="26"/>
      <c r="L18" s="26"/>
      <c r="M18" s="20">
        <f t="shared" ref="M18:N22" si="5">I18+K18</f>
        <v>0</v>
      </c>
      <c r="N18" s="20">
        <f t="shared" si="5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H14</f>
        <v>9</v>
      </c>
      <c r="AB18" s="9" t="str">
        <f>E14</f>
        <v>CVT2-Q7Z-029-N</v>
      </c>
      <c r="AC18" s="22" t="str">
        <f>A14</f>
        <v>CVT2</v>
      </c>
      <c r="AD18" s="9" t="str">
        <f>A18</f>
        <v>SGN</v>
      </c>
      <c r="AE18" s="9">
        <f>C18</f>
        <v>1115</v>
      </c>
      <c r="AF18" s="23">
        <f>E18</f>
        <v>303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 t="s">
        <v>60</v>
      </c>
      <c r="B19" s="104">
        <f>B6+7</f>
        <v>43160</v>
      </c>
      <c r="C19" s="103"/>
      <c r="D19" s="103"/>
      <c r="E19" s="20"/>
      <c r="F19" s="20"/>
      <c r="G19" s="103">
        <f t="shared" si="3"/>
        <v>0</v>
      </c>
      <c r="H19" s="103">
        <f t="shared" si="4"/>
        <v>0</v>
      </c>
      <c r="I19" s="25"/>
      <c r="J19" s="25"/>
      <c r="K19" s="20"/>
      <c r="L19" s="20"/>
      <c r="M19" s="20">
        <f t="shared" si="5"/>
        <v>0</v>
      </c>
      <c r="N19" s="20">
        <f t="shared" si="5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H14</f>
        <v>9</v>
      </c>
      <c r="AB19" s="9" t="str">
        <f>E14</f>
        <v>CVT2-Q7Z-029-N</v>
      </c>
      <c r="AC19" s="22" t="str">
        <f>A14</f>
        <v>CVT2</v>
      </c>
      <c r="AD19" s="9" t="str">
        <f>A19</f>
        <v>HKG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/>
      <c r="B20" s="104"/>
      <c r="C20" s="103"/>
      <c r="D20" s="103"/>
      <c r="E20" s="20"/>
      <c r="F20" s="20"/>
      <c r="G20" s="103">
        <f t="shared" si="3"/>
        <v>0</v>
      </c>
      <c r="H20" s="103">
        <f t="shared" si="4"/>
        <v>0</v>
      </c>
      <c r="I20" s="20"/>
      <c r="J20" s="20"/>
      <c r="K20" s="20"/>
      <c r="L20" s="20"/>
      <c r="M20" s="20">
        <f t="shared" si="5"/>
        <v>0</v>
      </c>
      <c r="N20" s="20">
        <f t="shared" si="5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H14</f>
        <v>9</v>
      </c>
      <c r="AB20" s="9" t="str">
        <f>E14</f>
        <v>CVT2-Q7Z-029-N</v>
      </c>
      <c r="AC20" s="22" t="str">
        <f>A14</f>
        <v>CVT2</v>
      </c>
      <c r="AD20" s="9">
        <f>A20</f>
        <v>0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16" customFormat="1" ht="12.75" customHeight="1">
      <c r="A21" s="24"/>
      <c r="B21" s="104"/>
      <c r="C21" s="103"/>
      <c r="D21" s="103"/>
      <c r="E21" s="20"/>
      <c r="F21" s="20"/>
      <c r="G21" s="103">
        <f t="shared" si="3"/>
        <v>0</v>
      </c>
      <c r="H21" s="103">
        <f t="shared" si="4"/>
        <v>0</v>
      </c>
      <c r="I21" s="20"/>
      <c r="J21" s="20"/>
      <c r="K21" s="20"/>
      <c r="L21" s="20"/>
      <c r="M21" s="20">
        <f t="shared" si="5"/>
        <v>0</v>
      </c>
      <c r="N21" s="20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>
        <f>H14</f>
        <v>9</v>
      </c>
      <c r="AB21" s="9" t="str">
        <f>E14</f>
        <v>CVT2-Q7Z-029-N</v>
      </c>
      <c r="AC21" s="22" t="str">
        <f>A14</f>
        <v>CVT2</v>
      </c>
      <c r="AD21" s="9">
        <f>A21</f>
        <v>0</v>
      </c>
      <c r="AE21" s="9">
        <f>C21</f>
        <v>0</v>
      </c>
      <c r="AF21" s="23">
        <f>E21</f>
        <v>0</v>
      </c>
      <c r="AG21" s="9"/>
      <c r="AH21" s="9"/>
      <c r="AI21" s="105"/>
      <c r="AJ21" s="105"/>
      <c r="AK21" s="11"/>
      <c r="AL21" s="11"/>
    </row>
    <row r="22" spans="1:38" s="16" customFormat="1" ht="12.75" customHeight="1">
      <c r="A22" s="24" t="s">
        <v>21</v>
      </c>
      <c r="B22" s="104"/>
      <c r="C22" s="103"/>
      <c r="D22" s="103"/>
      <c r="E22" s="20"/>
      <c r="F22" s="20"/>
      <c r="G22" s="103">
        <f t="shared" si="3"/>
        <v>0</v>
      </c>
      <c r="H22" s="103">
        <f t="shared" si="4"/>
        <v>0</v>
      </c>
      <c r="I22" s="20"/>
      <c r="J22" s="20"/>
      <c r="K22" s="20"/>
      <c r="L22" s="20"/>
      <c r="M22" s="20">
        <f t="shared" si="5"/>
        <v>0</v>
      </c>
      <c r="N22" s="20">
        <f t="shared" si="5"/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H14</f>
        <v>9</v>
      </c>
      <c r="AB22" s="9" t="str">
        <f>E14</f>
        <v>CVT2-Q7Z-029-N</v>
      </c>
      <c r="AC22" s="22" t="str">
        <f>A14</f>
        <v>CVT2</v>
      </c>
      <c r="AD22" s="9" t="str">
        <f>A22</f>
        <v>COSCO T/S</v>
      </c>
      <c r="AE22" s="9">
        <f>C22</f>
        <v>0</v>
      </c>
      <c r="AF22" s="23">
        <f>E22</f>
        <v>0</v>
      </c>
      <c r="AG22" s="9"/>
      <c r="AH22" s="9"/>
      <c r="AI22" s="105"/>
      <c r="AJ22" s="105"/>
      <c r="AK22" s="11"/>
      <c r="AL22" s="11"/>
    </row>
    <row r="23" spans="1:38" s="32" customFormat="1" ht="12.75" customHeight="1">
      <c r="A23" s="24" t="s">
        <v>22</v>
      </c>
      <c r="B23" s="28"/>
      <c r="C23" s="29">
        <v>1115</v>
      </c>
      <c r="D23" s="29">
        <v>15610</v>
      </c>
      <c r="E23" s="30">
        <f>SUM(E18:E22)</f>
        <v>303</v>
      </c>
      <c r="F23" s="30">
        <f>SUM(F18:F22)</f>
        <v>4456</v>
      </c>
      <c r="G23" s="29">
        <f t="shared" si="3"/>
        <v>-812</v>
      </c>
      <c r="H23" s="29">
        <f t="shared" si="4"/>
        <v>-11154</v>
      </c>
      <c r="I23" s="31">
        <f t="shared" ref="I23:N23" si="6">SUM(I18:I22)</f>
        <v>0</v>
      </c>
      <c r="J23" s="31">
        <f t="shared" si="6"/>
        <v>0</v>
      </c>
      <c r="K23" s="31">
        <f t="shared" si="6"/>
        <v>0</v>
      </c>
      <c r="L23" s="31">
        <f t="shared" si="6"/>
        <v>0</v>
      </c>
      <c r="M23" s="31">
        <f t="shared" si="6"/>
        <v>0</v>
      </c>
      <c r="N23" s="31">
        <f t="shared" si="6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22"/>
      <c r="AD23" s="9"/>
      <c r="AE23" s="9"/>
      <c r="AF23" s="9"/>
      <c r="AG23" s="9"/>
      <c r="AH23" s="9"/>
      <c r="AI23" s="105"/>
      <c r="AJ23" s="105"/>
      <c r="AK23" s="105"/>
      <c r="AL23" s="105"/>
    </row>
    <row r="24" spans="1:38" s="32" customFormat="1" ht="12.75" customHeight="1">
      <c r="A24" s="33"/>
      <c r="C24" s="34"/>
      <c r="E24" s="35">
        <f>E23/C23</f>
        <v>0.27174887892376681</v>
      </c>
      <c r="F24" s="35">
        <f>F23/D23</f>
        <v>0.28545803971812939</v>
      </c>
      <c r="I24" s="15"/>
      <c r="J24" s="3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/>
      <c r="AB24" s="9"/>
      <c r="AC24" s="22"/>
      <c r="AD24" s="9"/>
      <c r="AE24" s="9"/>
      <c r="AF24" s="9"/>
      <c r="AG24" s="9"/>
      <c r="AH24" s="9"/>
      <c r="AI24" s="105"/>
      <c r="AJ24" s="105"/>
      <c r="AK24" s="105"/>
      <c r="AL24" s="105"/>
    </row>
    <row r="27" spans="1:38" s="12" customFormat="1" ht="12.75" customHeight="1">
      <c r="A27" s="96" t="s">
        <v>153</v>
      </c>
      <c r="B27" s="97" t="s">
        <v>232</v>
      </c>
      <c r="C27" s="98"/>
      <c r="D27" s="99"/>
      <c r="E27" s="97"/>
      <c r="F27" s="97"/>
      <c r="G27" s="96" t="s">
        <v>0</v>
      </c>
      <c r="H27" s="100">
        <v>10</v>
      </c>
      <c r="I27" s="99"/>
      <c r="J27" s="101" t="s">
        <v>26</v>
      </c>
      <c r="K27" s="97">
        <v>0</v>
      </c>
      <c r="L27" s="96"/>
      <c r="M27" s="102"/>
      <c r="N27" s="97"/>
      <c r="O27" s="99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9"/>
      <c r="AB27" s="9"/>
      <c r="AC27" s="9"/>
      <c r="AD27" s="9"/>
      <c r="AE27" s="9"/>
      <c r="AF27" s="9"/>
      <c r="AG27" s="9"/>
      <c r="AH27" s="9"/>
      <c r="AI27" s="105"/>
      <c r="AJ27" s="105"/>
      <c r="AK27" s="11"/>
    </row>
    <row r="28" spans="1:38" s="16" customFormat="1" ht="12.75" customHeight="1">
      <c r="A28" s="13"/>
      <c r="B28" s="14"/>
      <c r="C28" s="646" t="s">
        <v>1</v>
      </c>
      <c r="D28" s="646"/>
      <c r="E28" s="646" t="s">
        <v>2</v>
      </c>
      <c r="F28" s="646"/>
      <c r="G28" s="646" t="s">
        <v>3</v>
      </c>
      <c r="H28" s="646"/>
      <c r="I28" s="646" t="s">
        <v>4</v>
      </c>
      <c r="J28" s="646"/>
      <c r="K28" s="646"/>
      <c r="L28" s="646"/>
      <c r="M28" s="646"/>
      <c r="N28" s="646"/>
      <c r="O28" s="647" t="s">
        <v>5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/>
      <c r="AB28" s="9"/>
      <c r="AC28" s="9"/>
      <c r="AD28" s="9"/>
      <c r="AE28" s="9"/>
      <c r="AF28" s="9"/>
      <c r="AG28" s="9"/>
      <c r="AH28" s="9"/>
      <c r="AI28" s="105"/>
      <c r="AJ28" s="105"/>
      <c r="AK28" s="11"/>
      <c r="AL28" s="11"/>
    </row>
    <row r="29" spans="1:38" s="16" customFormat="1" ht="12.75" customHeight="1">
      <c r="A29" s="17" t="s">
        <v>6</v>
      </c>
      <c r="B29" s="104" t="s">
        <v>7</v>
      </c>
      <c r="C29" s="646"/>
      <c r="D29" s="646"/>
      <c r="E29" s="646"/>
      <c r="F29" s="646"/>
      <c r="G29" s="646"/>
      <c r="H29" s="646"/>
      <c r="I29" s="103" t="s">
        <v>8</v>
      </c>
      <c r="J29" s="103"/>
      <c r="K29" s="103" t="s">
        <v>10</v>
      </c>
      <c r="L29" s="103"/>
      <c r="M29" s="646" t="s">
        <v>12</v>
      </c>
      <c r="N29" s="646"/>
      <c r="O29" s="64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/>
      <c r="AB29" s="9"/>
      <c r="AC29" s="9"/>
      <c r="AD29" s="9"/>
      <c r="AE29" s="9"/>
      <c r="AF29" s="9"/>
      <c r="AG29" s="9"/>
      <c r="AH29" s="9"/>
      <c r="AI29" s="105"/>
      <c r="AJ29" s="105"/>
      <c r="AK29" s="11"/>
      <c r="AL29" s="11"/>
    </row>
    <row r="30" spans="1:38" s="16" customFormat="1" ht="12.75" customHeight="1">
      <c r="A30" s="13"/>
      <c r="B30" s="14"/>
      <c r="C30" s="103" t="s">
        <v>13</v>
      </c>
      <c r="D30" s="103" t="s">
        <v>14</v>
      </c>
      <c r="E30" s="103" t="s">
        <v>13</v>
      </c>
      <c r="F30" s="103" t="s">
        <v>14</v>
      </c>
      <c r="G30" s="103" t="s">
        <v>13</v>
      </c>
      <c r="H30" s="103" t="s">
        <v>14</v>
      </c>
      <c r="I30" s="103" t="s">
        <v>13</v>
      </c>
      <c r="J30" s="103" t="s">
        <v>14</v>
      </c>
      <c r="K30" s="103" t="s">
        <v>13</v>
      </c>
      <c r="L30" s="103" t="s">
        <v>14</v>
      </c>
      <c r="M30" s="103"/>
      <c r="N30" s="103"/>
      <c r="O30" s="647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 t="s">
        <v>15</v>
      </c>
      <c r="AB30" s="9" t="s">
        <v>16</v>
      </c>
      <c r="AC30" s="9" t="s">
        <v>17</v>
      </c>
      <c r="AD30" s="9" t="s">
        <v>18</v>
      </c>
      <c r="AE30" s="9" t="s">
        <v>19</v>
      </c>
      <c r="AF30" s="9" t="s">
        <v>20</v>
      </c>
      <c r="AG30" s="9"/>
      <c r="AH30" s="9"/>
      <c r="AI30" s="105"/>
      <c r="AJ30" s="105"/>
      <c r="AK30" s="11"/>
      <c r="AL30" s="11"/>
    </row>
    <row r="31" spans="1:38" s="16" customFormat="1" ht="12.75" customHeight="1">
      <c r="A31" s="24" t="s">
        <v>207</v>
      </c>
      <c r="B31" s="104">
        <f>B18+7</f>
        <v>43164</v>
      </c>
      <c r="C31" s="103"/>
      <c r="D31" s="103"/>
      <c r="E31" s="20"/>
      <c r="F31" s="20"/>
      <c r="G31" s="103">
        <f t="shared" ref="G31:G36" si="7">E31-C31</f>
        <v>0</v>
      </c>
      <c r="H31" s="103">
        <f t="shared" ref="H31:H36" si="8">F31-D31</f>
        <v>0</v>
      </c>
      <c r="I31" s="25"/>
      <c r="J31" s="25"/>
      <c r="K31" s="26"/>
      <c r="L31" s="26"/>
      <c r="M31" s="20">
        <f t="shared" ref="M31:N35" si="9">I31+K31</f>
        <v>0</v>
      </c>
      <c r="N31" s="20">
        <f t="shared" si="9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>
        <f>H27</f>
        <v>10</v>
      </c>
      <c r="AB31" s="9">
        <f>E27</f>
        <v>0</v>
      </c>
      <c r="AC31" s="22" t="str">
        <f>A27</f>
        <v>CVT2</v>
      </c>
      <c r="AD31" s="9" t="str">
        <f>A31</f>
        <v>SGN</v>
      </c>
      <c r="AE31" s="9">
        <f>C31</f>
        <v>0</v>
      </c>
      <c r="AF31" s="23">
        <f>E31</f>
        <v>0</v>
      </c>
      <c r="AG31" s="9"/>
      <c r="AH31" s="9"/>
      <c r="AI31" s="105"/>
      <c r="AJ31" s="105"/>
      <c r="AK31" s="11"/>
      <c r="AL31" s="11"/>
    </row>
    <row r="32" spans="1:38" s="16" customFormat="1" ht="12.75" customHeight="1">
      <c r="A32" s="24" t="s">
        <v>60</v>
      </c>
      <c r="B32" s="104">
        <f>B19+7</f>
        <v>43167</v>
      </c>
      <c r="C32" s="103"/>
      <c r="D32" s="103"/>
      <c r="E32" s="20"/>
      <c r="F32" s="20"/>
      <c r="G32" s="103">
        <f t="shared" si="7"/>
        <v>0</v>
      </c>
      <c r="H32" s="103">
        <f t="shared" si="8"/>
        <v>0</v>
      </c>
      <c r="I32" s="25"/>
      <c r="J32" s="25"/>
      <c r="K32" s="20"/>
      <c r="L32" s="20"/>
      <c r="M32" s="20">
        <f t="shared" si="9"/>
        <v>0</v>
      </c>
      <c r="N32" s="20">
        <f t="shared" si="9"/>
        <v>0</v>
      </c>
      <c r="O32" s="2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>
        <f>H27</f>
        <v>10</v>
      </c>
      <c r="AB32" s="9">
        <f>E27</f>
        <v>0</v>
      </c>
      <c r="AC32" s="22" t="str">
        <f>A27</f>
        <v>CVT2</v>
      </c>
      <c r="AD32" s="9" t="str">
        <f>A32</f>
        <v>HKG</v>
      </c>
      <c r="AE32" s="9">
        <f>C32</f>
        <v>0</v>
      </c>
      <c r="AF32" s="23">
        <f>E32</f>
        <v>0</v>
      </c>
      <c r="AG32" s="9"/>
      <c r="AH32" s="9"/>
      <c r="AI32" s="105"/>
      <c r="AJ32" s="105"/>
      <c r="AK32" s="11"/>
      <c r="AL32" s="11"/>
    </row>
    <row r="33" spans="1:38" s="16" customFormat="1" ht="12.75" customHeight="1">
      <c r="A33" s="24"/>
      <c r="B33" s="104"/>
      <c r="C33" s="103"/>
      <c r="D33" s="103"/>
      <c r="E33" s="20"/>
      <c r="F33" s="20"/>
      <c r="G33" s="103">
        <f t="shared" si="7"/>
        <v>0</v>
      </c>
      <c r="H33" s="103">
        <f t="shared" si="8"/>
        <v>0</v>
      </c>
      <c r="I33" s="20"/>
      <c r="J33" s="20"/>
      <c r="K33" s="20"/>
      <c r="L33" s="20"/>
      <c r="M33" s="20">
        <f t="shared" si="9"/>
        <v>0</v>
      </c>
      <c r="N33" s="20">
        <f t="shared" si="9"/>
        <v>0</v>
      </c>
      <c r="O33" s="2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>
        <f>H27</f>
        <v>10</v>
      </c>
      <c r="AB33" s="9">
        <f>E27</f>
        <v>0</v>
      </c>
      <c r="AC33" s="22" t="str">
        <f>A27</f>
        <v>CVT2</v>
      </c>
      <c r="AD33" s="9">
        <f>A33</f>
        <v>0</v>
      </c>
      <c r="AE33" s="9">
        <f>C33</f>
        <v>0</v>
      </c>
      <c r="AF33" s="23">
        <f>E33</f>
        <v>0</v>
      </c>
      <c r="AG33" s="9"/>
      <c r="AH33" s="9"/>
      <c r="AI33" s="105"/>
      <c r="AJ33" s="105"/>
      <c r="AK33" s="11"/>
      <c r="AL33" s="11"/>
    </row>
    <row r="34" spans="1:38" s="16" customFormat="1" ht="12.75" customHeight="1">
      <c r="A34" s="24"/>
      <c r="B34" s="104"/>
      <c r="C34" s="103"/>
      <c r="D34" s="103"/>
      <c r="E34" s="20"/>
      <c r="F34" s="20"/>
      <c r="G34" s="103">
        <f t="shared" si="7"/>
        <v>0</v>
      </c>
      <c r="H34" s="103">
        <f t="shared" si="8"/>
        <v>0</v>
      </c>
      <c r="I34" s="20"/>
      <c r="J34" s="20"/>
      <c r="K34" s="20"/>
      <c r="L34" s="20"/>
      <c r="M34" s="20">
        <f t="shared" si="9"/>
        <v>0</v>
      </c>
      <c r="N34" s="20">
        <f t="shared" si="9"/>
        <v>0</v>
      </c>
      <c r="O34" s="21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>
        <f>H27</f>
        <v>10</v>
      </c>
      <c r="AB34" s="9">
        <f>E27</f>
        <v>0</v>
      </c>
      <c r="AC34" s="22" t="str">
        <f>A27</f>
        <v>CVT2</v>
      </c>
      <c r="AD34" s="9">
        <f>A34</f>
        <v>0</v>
      </c>
      <c r="AE34" s="9">
        <f>C34</f>
        <v>0</v>
      </c>
      <c r="AF34" s="23">
        <f>E34</f>
        <v>0</v>
      </c>
      <c r="AG34" s="9"/>
      <c r="AH34" s="9"/>
      <c r="AI34" s="105"/>
      <c r="AJ34" s="105"/>
      <c r="AK34" s="11"/>
      <c r="AL34" s="11"/>
    </row>
    <row r="35" spans="1:38" s="16" customFormat="1" ht="12.75" customHeight="1">
      <c r="A35" s="24" t="s">
        <v>21</v>
      </c>
      <c r="B35" s="104"/>
      <c r="C35" s="103"/>
      <c r="D35" s="103"/>
      <c r="E35" s="20"/>
      <c r="F35" s="20"/>
      <c r="G35" s="103">
        <f t="shared" si="7"/>
        <v>0</v>
      </c>
      <c r="H35" s="103">
        <f t="shared" si="8"/>
        <v>0</v>
      </c>
      <c r="I35" s="20"/>
      <c r="J35" s="20"/>
      <c r="K35" s="20"/>
      <c r="L35" s="20"/>
      <c r="M35" s="20">
        <f t="shared" si="9"/>
        <v>0</v>
      </c>
      <c r="N35" s="20">
        <f t="shared" si="9"/>
        <v>0</v>
      </c>
      <c r="O35" s="21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9">
        <f>H27</f>
        <v>10</v>
      </c>
      <c r="AB35" s="9">
        <f>E27</f>
        <v>0</v>
      </c>
      <c r="AC35" s="22" t="str">
        <f>A27</f>
        <v>CVT2</v>
      </c>
      <c r="AD35" s="9" t="str">
        <f>A35</f>
        <v>COSCO T/S</v>
      </c>
      <c r="AE35" s="9">
        <f>C35</f>
        <v>0</v>
      </c>
      <c r="AF35" s="23">
        <f>E35</f>
        <v>0</v>
      </c>
      <c r="AG35" s="9"/>
      <c r="AH35" s="9"/>
      <c r="AI35" s="105"/>
      <c r="AJ35" s="105"/>
      <c r="AK35" s="11"/>
      <c r="AL35" s="11"/>
    </row>
    <row r="36" spans="1:38" s="32" customFormat="1" ht="12.75" customHeight="1">
      <c r="A36" s="24" t="s">
        <v>22</v>
      </c>
      <c r="B36" s="28"/>
      <c r="C36" s="29"/>
      <c r="D36" s="29"/>
      <c r="E36" s="30">
        <f>SUM(E31:E35)</f>
        <v>0</v>
      </c>
      <c r="F36" s="30">
        <f>SUM(F31:F35)</f>
        <v>0</v>
      </c>
      <c r="G36" s="29">
        <f t="shared" si="7"/>
        <v>0</v>
      </c>
      <c r="H36" s="29">
        <f t="shared" si="8"/>
        <v>0</v>
      </c>
      <c r="I36" s="31">
        <f t="shared" ref="I36:N36" si="10">SUM(I31:I35)</f>
        <v>0</v>
      </c>
      <c r="J36" s="31">
        <f t="shared" si="10"/>
        <v>0</v>
      </c>
      <c r="K36" s="31">
        <f t="shared" si="10"/>
        <v>0</v>
      </c>
      <c r="L36" s="31">
        <f t="shared" si="10"/>
        <v>0</v>
      </c>
      <c r="M36" s="31">
        <f t="shared" si="10"/>
        <v>0</v>
      </c>
      <c r="N36" s="31">
        <f t="shared" si="10"/>
        <v>0</v>
      </c>
      <c r="O36" s="21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9"/>
      <c r="AB36" s="9"/>
      <c r="AC36" s="22"/>
      <c r="AD36" s="9"/>
      <c r="AE36" s="9"/>
      <c r="AF36" s="9"/>
      <c r="AG36" s="9"/>
      <c r="AH36" s="9"/>
      <c r="AI36" s="105"/>
      <c r="AJ36" s="105"/>
      <c r="AK36" s="105"/>
      <c r="AL36" s="105"/>
    </row>
    <row r="37" spans="1:38" s="32" customFormat="1" ht="12.75" customHeight="1">
      <c r="A37" s="33"/>
      <c r="C37" s="34"/>
      <c r="E37" s="35" t="e">
        <f>E36/C36</f>
        <v>#DIV/0!</v>
      </c>
      <c r="F37" s="35" t="e">
        <f>F36/D36</f>
        <v>#DIV/0!</v>
      </c>
      <c r="I37" s="15"/>
      <c r="J37" s="3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9"/>
      <c r="AB37" s="9"/>
      <c r="AC37" s="22"/>
      <c r="AD37" s="9"/>
      <c r="AE37" s="9"/>
      <c r="AF37" s="9"/>
      <c r="AG37" s="9"/>
      <c r="AH37" s="9"/>
      <c r="AI37" s="105"/>
      <c r="AJ37" s="105"/>
      <c r="AK37" s="105"/>
      <c r="AL37" s="105"/>
    </row>
  </sheetData>
  <protectedRanges>
    <protectedRange sqref="F1 F14 F27" name="区域1"/>
  </protectedRanges>
  <mergeCells count="18">
    <mergeCell ref="C2:D3"/>
    <mergeCell ref="E2:F3"/>
    <mergeCell ref="G2:H3"/>
    <mergeCell ref="I2:N2"/>
    <mergeCell ref="O2:O4"/>
    <mergeCell ref="M3:N3"/>
    <mergeCell ref="C15:D16"/>
    <mergeCell ref="E15:F16"/>
    <mergeCell ref="G15:H16"/>
    <mergeCell ref="I15:N15"/>
    <mergeCell ref="O15:O17"/>
    <mergeCell ref="M16:N16"/>
    <mergeCell ref="C28:D29"/>
    <mergeCell ref="E28:F29"/>
    <mergeCell ref="G28:H29"/>
    <mergeCell ref="I28:N28"/>
    <mergeCell ref="O28:O30"/>
    <mergeCell ref="M29:N29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L43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08" t="s">
        <v>162</v>
      </c>
      <c r="B1" s="109" t="s">
        <v>163</v>
      </c>
      <c r="C1" s="110"/>
      <c r="D1" s="111"/>
      <c r="E1" s="109" t="s">
        <v>164</v>
      </c>
      <c r="F1" s="109"/>
      <c r="G1" s="108" t="s">
        <v>0</v>
      </c>
      <c r="H1" s="112">
        <v>10</v>
      </c>
      <c r="I1" s="111"/>
      <c r="J1" s="113" t="s">
        <v>26</v>
      </c>
      <c r="K1" s="109">
        <v>0</v>
      </c>
      <c r="L1" s="108"/>
      <c r="M1" s="114"/>
      <c r="N1" s="109"/>
      <c r="O1" s="111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/>
      <c r="K3" s="19" t="s">
        <v>10</v>
      </c>
      <c r="L3" s="19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customHeight="1">
      <c r="A5" s="24" t="s">
        <v>92</v>
      </c>
      <c r="B5" s="18">
        <v>43153</v>
      </c>
      <c r="C5" s="19"/>
      <c r="D5" s="19"/>
      <c r="E5" s="20">
        <v>12</v>
      </c>
      <c r="F5" s="20">
        <v>141</v>
      </c>
      <c r="G5" s="19">
        <f t="shared" ref="G5:H12" si="0">E5-C5</f>
        <v>12</v>
      </c>
      <c r="H5" s="19">
        <f t="shared" si="0"/>
        <v>141</v>
      </c>
      <c r="I5" s="25"/>
      <c r="J5" s="25"/>
      <c r="K5" s="26"/>
      <c r="L5" s="26"/>
      <c r="M5" s="20">
        <f t="shared" ref="M5:N11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CV1-SFA-484-S</v>
      </c>
      <c r="AC5" s="22" t="str">
        <f>A1</f>
        <v>CV1</v>
      </c>
      <c r="AD5" s="9" t="str">
        <f t="shared" ref="AD5:AD11" si="2">A5</f>
        <v>SHA</v>
      </c>
      <c r="AE5" s="9">
        <f t="shared" ref="AE5:AE11" si="3">C5</f>
        <v>0</v>
      </c>
      <c r="AF5" s="23">
        <f t="shared" ref="AF5:AF11" si="4">E5</f>
        <v>12</v>
      </c>
      <c r="AG5" s="9"/>
      <c r="AH5" s="9"/>
      <c r="AI5" s="10"/>
      <c r="AJ5" s="10"/>
      <c r="AK5" s="11"/>
      <c r="AL5" s="11"/>
    </row>
    <row r="6" spans="1:38" s="16" customFormat="1" ht="12.75" customHeight="1">
      <c r="A6" s="24" t="s">
        <v>59</v>
      </c>
      <c r="B6" s="18">
        <v>43156</v>
      </c>
      <c r="C6" s="19">
        <v>100</v>
      </c>
      <c r="D6" s="19">
        <v>1200</v>
      </c>
      <c r="E6" s="20">
        <v>105</v>
      </c>
      <c r="F6" s="20">
        <v>1931</v>
      </c>
      <c r="G6" s="19">
        <f t="shared" si="0"/>
        <v>5</v>
      </c>
      <c r="H6" s="19">
        <f t="shared" si="0"/>
        <v>731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CV1-SFA-484-S</v>
      </c>
      <c r="AC6" s="22" t="str">
        <f>A1</f>
        <v>CV1</v>
      </c>
      <c r="AD6" s="9" t="str">
        <f t="shared" si="2"/>
        <v>TAO</v>
      </c>
      <c r="AE6" s="9">
        <f t="shared" si="3"/>
        <v>100</v>
      </c>
      <c r="AF6" s="23">
        <f t="shared" si="4"/>
        <v>105</v>
      </c>
      <c r="AG6" s="9"/>
      <c r="AH6" s="9"/>
      <c r="AI6" s="10"/>
      <c r="AJ6" s="10"/>
      <c r="AK6" s="11"/>
      <c r="AL6" s="11"/>
    </row>
    <row r="7" spans="1:38" s="16" customFormat="1" ht="12.75" customHeight="1">
      <c r="A7" s="24" t="s">
        <v>101</v>
      </c>
      <c r="B7" s="18">
        <v>43160</v>
      </c>
      <c r="C7" s="19">
        <v>150</v>
      </c>
      <c r="D7" s="19">
        <v>2500</v>
      </c>
      <c r="E7" s="20">
        <v>150</v>
      </c>
      <c r="F7" s="20">
        <v>2500</v>
      </c>
      <c r="G7" s="19">
        <f t="shared" si="0"/>
        <v>0</v>
      </c>
      <c r="H7" s="19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CV1-SFA-484-S</v>
      </c>
      <c r="AC7" s="22" t="str">
        <f>A1</f>
        <v>CV1</v>
      </c>
      <c r="AD7" s="9" t="str">
        <f t="shared" si="2"/>
        <v>XMN</v>
      </c>
      <c r="AE7" s="9">
        <f t="shared" si="3"/>
        <v>150</v>
      </c>
      <c r="AF7" s="23">
        <f t="shared" si="4"/>
        <v>150</v>
      </c>
      <c r="AG7" s="9"/>
      <c r="AH7" s="9"/>
      <c r="AI7" s="10"/>
      <c r="AJ7" s="10"/>
      <c r="AK7" s="11"/>
      <c r="AL7" s="11"/>
    </row>
    <row r="8" spans="1:38" s="16" customFormat="1" ht="12.75" customHeight="1">
      <c r="A8" s="24" t="s">
        <v>61</v>
      </c>
      <c r="B8" s="18">
        <v>43162</v>
      </c>
      <c r="C8" s="19">
        <v>50</v>
      </c>
      <c r="D8" s="19">
        <v>500</v>
      </c>
      <c r="E8" s="20">
        <v>50</v>
      </c>
      <c r="F8" s="20">
        <v>630</v>
      </c>
      <c r="G8" s="19">
        <f t="shared" si="0"/>
        <v>0</v>
      </c>
      <c r="H8" s="19">
        <f t="shared" si="0"/>
        <v>130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 t="str">
        <f>E1</f>
        <v>CV1-SFA-484-S</v>
      </c>
      <c r="AC8" s="22" t="str">
        <f>A1</f>
        <v>CV1</v>
      </c>
      <c r="AD8" s="9" t="str">
        <f t="shared" si="2"/>
        <v>SHK</v>
      </c>
      <c r="AE8" s="9">
        <f t="shared" si="3"/>
        <v>50</v>
      </c>
      <c r="AF8" s="23">
        <f t="shared" si="4"/>
        <v>50</v>
      </c>
      <c r="AG8" s="9"/>
      <c r="AH8" s="9"/>
      <c r="AI8" s="10"/>
      <c r="AJ8" s="10"/>
      <c r="AK8" s="11"/>
      <c r="AL8" s="11"/>
    </row>
    <row r="9" spans="1:38" s="16" customFormat="1" ht="12.75" customHeight="1">
      <c r="A9" s="24" t="s">
        <v>94</v>
      </c>
      <c r="B9" s="18" t="s">
        <v>156</v>
      </c>
      <c r="C9" s="19"/>
      <c r="D9" s="19"/>
      <c r="E9" s="20"/>
      <c r="F9" s="20"/>
      <c r="G9" s="19">
        <f t="shared" si="0"/>
        <v>0</v>
      </c>
      <c r="H9" s="19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 t="str">
        <f>E1</f>
        <v>CV1-SFA-484-S</v>
      </c>
      <c r="AC9" s="22" t="str">
        <f>A1</f>
        <v>CV1</v>
      </c>
      <c r="AD9" s="9" t="str">
        <f t="shared" si="2"/>
        <v>WUH</v>
      </c>
      <c r="AE9" s="9">
        <f t="shared" si="3"/>
        <v>0</v>
      </c>
      <c r="AF9" s="23">
        <f t="shared" si="4"/>
        <v>0</v>
      </c>
      <c r="AG9" s="9"/>
      <c r="AH9" s="9"/>
      <c r="AI9" s="10"/>
      <c r="AJ9" s="10"/>
      <c r="AK9" s="11"/>
      <c r="AL9" s="11"/>
    </row>
    <row r="10" spans="1:38" s="16" customFormat="1" ht="12.75" customHeight="1">
      <c r="A10" s="24"/>
      <c r="B10" s="27"/>
      <c r="C10" s="19"/>
      <c r="D10" s="19"/>
      <c r="E10" s="20"/>
      <c r="F10" s="20"/>
      <c r="G10" s="19">
        <f t="shared" si="0"/>
        <v>0</v>
      </c>
      <c r="H10" s="19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10</v>
      </c>
      <c r="AB10" s="9" t="str">
        <f>E1</f>
        <v>CV1-SFA-484-S</v>
      </c>
      <c r="AC10" s="22" t="str">
        <f>A1</f>
        <v>CV1</v>
      </c>
      <c r="AD10" s="9">
        <f t="shared" si="2"/>
        <v>0</v>
      </c>
      <c r="AE10" s="9">
        <f t="shared" si="3"/>
        <v>0</v>
      </c>
      <c r="AF10" s="23">
        <f t="shared" si="4"/>
        <v>0</v>
      </c>
      <c r="AG10" s="9"/>
      <c r="AH10" s="9"/>
      <c r="AI10" s="10"/>
      <c r="AJ10" s="10"/>
      <c r="AK10" s="11"/>
      <c r="AL10" s="11"/>
    </row>
    <row r="11" spans="1:38" s="16" customFormat="1" ht="12.75" customHeight="1">
      <c r="A11" s="24" t="s">
        <v>21</v>
      </c>
      <c r="B11" s="18"/>
      <c r="C11" s="19"/>
      <c r="D11" s="19"/>
      <c r="E11" s="20">
        <v>22</v>
      </c>
      <c r="F11" s="20">
        <v>343</v>
      </c>
      <c r="G11" s="19">
        <f t="shared" si="0"/>
        <v>22</v>
      </c>
      <c r="H11" s="19">
        <f t="shared" si="0"/>
        <v>343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10</v>
      </c>
      <c r="AB11" s="9" t="str">
        <f>E1</f>
        <v>CV1-SFA-484-S</v>
      </c>
      <c r="AC11" s="22" t="str">
        <f>A1</f>
        <v>CV1</v>
      </c>
      <c r="AD11" s="9" t="str">
        <f t="shared" si="2"/>
        <v>COSCO T/S</v>
      </c>
      <c r="AE11" s="9">
        <f t="shared" si="3"/>
        <v>0</v>
      </c>
      <c r="AF11" s="23">
        <f t="shared" si="4"/>
        <v>22</v>
      </c>
      <c r="AG11" s="9"/>
      <c r="AH11" s="9"/>
      <c r="AI11" s="10"/>
      <c r="AJ11" s="10"/>
      <c r="AK11" s="11"/>
      <c r="AL11" s="11"/>
    </row>
    <row r="12" spans="1:38" s="32" customFormat="1" ht="12.75" customHeight="1">
      <c r="A12" s="24" t="s">
        <v>22</v>
      </c>
      <c r="B12" s="28"/>
      <c r="C12" s="29">
        <v>330</v>
      </c>
      <c r="D12" s="29">
        <v>4620</v>
      </c>
      <c r="E12" s="30">
        <f>SUM(E5:E11)</f>
        <v>339</v>
      </c>
      <c r="F12" s="30">
        <f>SUM(F5:F11)</f>
        <v>5545</v>
      </c>
      <c r="G12" s="29">
        <f t="shared" si="0"/>
        <v>9</v>
      </c>
      <c r="H12" s="29">
        <f t="shared" si="0"/>
        <v>925</v>
      </c>
      <c r="I12" s="31">
        <f t="shared" ref="I12:N12" si="5">SUM(I5:I11)</f>
        <v>0</v>
      </c>
      <c r="J12" s="31">
        <f t="shared" si="5"/>
        <v>0</v>
      </c>
      <c r="K12" s="31">
        <f t="shared" si="5"/>
        <v>0</v>
      </c>
      <c r="L12" s="31">
        <f t="shared" si="5"/>
        <v>0</v>
      </c>
      <c r="M12" s="31">
        <f t="shared" si="5"/>
        <v>0</v>
      </c>
      <c r="N12" s="31">
        <f t="shared" si="5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/>
      <c r="AB12" s="9"/>
      <c r="AC12" s="22"/>
      <c r="AD12" s="9"/>
      <c r="AE12" s="9"/>
      <c r="AF12" s="9"/>
      <c r="AG12" s="9"/>
      <c r="AH12" s="9"/>
      <c r="AI12" s="10"/>
      <c r="AJ12" s="10"/>
      <c r="AK12" s="10"/>
      <c r="AL12" s="10"/>
    </row>
    <row r="13" spans="1:38" s="32" customFormat="1" ht="12.75" customHeight="1">
      <c r="A13" s="33"/>
      <c r="C13" s="34"/>
      <c r="E13" s="35">
        <f>E12/C12</f>
        <v>1.0272727272727273</v>
      </c>
      <c r="F13" s="35">
        <f>F12/D12</f>
        <v>1.2002164502164503</v>
      </c>
      <c r="I13" s="15"/>
      <c r="J13" s="3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/>
      <c r="AB13" s="9"/>
      <c r="AC13" s="22"/>
      <c r="AD13" s="9"/>
      <c r="AE13" s="9"/>
      <c r="AF13" s="9"/>
      <c r="AG13" s="9"/>
      <c r="AH13" s="9"/>
      <c r="AI13" s="10"/>
      <c r="AJ13" s="10"/>
      <c r="AK13" s="10"/>
      <c r="AL13" s="10"/>
    </row>
    <row r="14" spans="1:38">
      <c r="A14" s="136"/>
    </row>
    <row r="16" spans="1:38" s="12" customFormat="1" ht="12.75" customHeight="1">
      <c r="A16" s="108" t="s">
        <v>162</v>
      </c>
      <c r="B16" s="109" t="s">
        <v>190</v>
      </c>
      <c r="C16" s="110"/>
      <c r="D16" s="111"/>
      <c r="E16" s="109" t="s">
        <v>340</v>
      </c>
      <c r="F16" s="109"/>
      <c r="G16" s="108" t="s">
        <v>0</v>
      </c>
      <c r="H16" s="112">
        <v>11</v>
      </c>
      <c r="I16" s="111"/>
      <c r="J16" s="113" t="s">
        <v>26</v>
      </c>
      <c r="K16" s="109">
        <v>0</v>
      </c>
      <c r="L16" s="108"/>
      <c r="M16" s="114"/>
      <c r="N16" s="109"/>
      <c r="O16" s="111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9"/>
      <c r="AB16" s="9"/>
      <c r="AC16" s="9"/>
      <c r="AD16" s="9"/>
      <c r="AE16" s="9"/>
      <c r="AF16" s="9"/>
      <c r="AG16" s="9"/>
      <c r="AH16" s="9"/>
      <c r="AI16" s="10"/>
      <c r="AJ16" s="10"/>
      <c r="AK16" s="11"/>
    </row>
    <row r="17" spans="1:38" s="16" customFormat="1" ht="12.75" customHeight="1">
      <c r="A17" s="13"/>
      <c r="B17" s="14"/>
      <c r="C17" s="646" t="s">
        <v>1</v>
      </c>
      <c r="D17" s="646"/>
      <c r="E17" s="646" t="s">
        <v>2</v>
      </c>
      <c r="F17" s="646"/>
      <c r="G17" s="646" t="s">
        <v>3</v>
      </c>
      <c r="H17" s="646"/>
      <c r="I17" s="646" t="s">
        <v>4</v>
      </c>
      <c r="J17" s="646"/>
      <c r="K17" s="646"/>
      <c r="L17" s="646"/>
      <c r="M17" s="646"/>
      <c r="N17" s="646"/>
      <c r="O17" s="647" t="s">
        <v>5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/>
      <c r="AB17" s="9"/>
      <c r="AC17" s="9"/>
      <c r="AD17" s="9"/>
      <c r="AE17" s="9"/>
      <c r="AF17" s="9"/>
      <c r="AG17" s="9"/>
      <c r="AH17" s="9"/>
      <c r="AI17" s="10"/>
      <c r="AJ17" s="10"/>
      <c r="AK17" s="11"/>
      <c r="AL17" s="11"/>
    </row>
    <row r="18" spans="1:38" s="16" customFormat="1" ht="12.75" customHeight="1">
      <c r="A18" s="17" t="s">
        <v>6</v>
      </c>
      <c r="B18" s="18" t="s">
        <v>7</v>
      </c>
      <c r="C18" s="646"/>
      <c r="D18" s="646"/>
      <c r="E18" s="646"/>
      <c r="F18" s="646"/>
      <c r="G18" s="646"/>
      <c r="H18" s="646"/>
      <c r="I18" s="19" t="s">
        <v>8</v>
      </c>
      <c r="J18" s="19"/>
      <c r="K18" s="19" t="s">
        <v>10</v>
      </c>
      <c r="L18" s="19"/>
      <c r="M18" s="646" t="s">
        <v>12</v>
      </c>
      <c r="N18" s="646"/>
      <c r="O18" s="64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/>
      <c r="AB18" s="9"/>
      <c r="AC18" s="9"/>
      <c r="AD18" s="9"/>
      <c r="AE18" s="9"/>
      <c r="AF18" s="9"/>
      <c r="AG18" s="9"/>
      <c r="AH18" s="9"/>
      <c r="AI18" s="10"/>
      <c r="AJ18" s="10"/>
      <c r="AK18" s="11"/>
      <c r="AL18" s="11"/>
    </row>
    <row r="19" spans="1:38" s="16" customFormat="1" ht="12.75" customHeight="1">
      <c r="A19" s="13"/>
      <c r="B19" s="14"/>
      <c r="C19" s="19" t="s">
        <v>13</v>
      </c>
      <c r="D19" s="19" t="s">
        <v>14</v>
      </c>
      <c r="E19" s="19" t="s">
        <v>13</v>
      </c>
      <c r="F19" s="19" t="s">
        <v>14</v>
      </c>
      <c r="G19" s="19" t="s">
        <v>13</v>
      </c>
      <c r="H19" s="19" t="s">
        <v>14</v>
      </c>
      <c r="I19" s="19" t="s">
        <v>13</v>
      </c>
      <c r="J19" s="19" t="s">
        <v>14</v>
      </c>
      <c r="K19" s="19" t="s">
        <v>13</v>
      </c>
      <c r="L19" s="19" t="s">
        <v>14</v>
      </c>
      <c r="M19" s="19"/>
      <c r="N19" s="19"/>
      <c r="O19" s="64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 t="s">
        <v>15</v>
      </c>
      <c r="AB19" s="9" t="s">
        <v>16</v>
      </c>
      <c r="AC19" s="9" t="s">
        <v>17</v>
      </c>
      <c r="AD19" s="9" t="s">
        <v>18</v>
      </c>
      <c r="AE19" s="9" t="s">
        <v>19</v>
      </c>
      <c r="AF19" s="9" t="s">
        <v>20</v>
      </c>
      <c r="AG19" s="9"/>
      <c r="AH19" s="9"/>
      <c r="AI19" s="10"/>
      <c r="AJ19" s="10"/>
      <c r="AK19" s="11"/>
      <c r="AL19" s="11"/>
    </row>
    <row r="20" spans="1:38" s="16" customFormat="1" ht="12.75" customHeight="1">
      <c r="A20" s="24" t="s">
        <v>92</v>
      </c>
      <c r="B20" s="18">
        <f>B5+7</f>
        <v>43160</v>
      </c>
      <c r="C20" s="19"/>
      <c r="D20" s="19"/>
      <c r="E20" s="20"/>
      <c r="F20" s="20"/>
      <c r="G20" s="19">
        <f t="shared" ref="G20:G27" si="6">E20-C20</f>
        <v>0</v>
      </c>
      <c r="H20" s="19">
        <f t="shared" ref="H20:H27" si="7">F20-D20</f>
        <v>0</v>
      </c>
      <c r="I20" s="25"/>
      <c r="J20" s="25"/>
      <c r="K20" s="26"/>
      <c r="L20" s="26"/>
      <c r="M20" s="20">
        <f t="shared" ref="M20:M26" si="8">I20+K20</f>
        <v>0</v>
      </c>
      <c r="N20" s="20">
        <f t="shared" ref="N20:N26" si="9">J20+L20</f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H16</f>
        <v>11</v>
      </c>
      <c r="AB20" s="9" t="str">
        <f>E16</f>
        <v>CV1-Q12-072-S</v>
      </c>
      <c r="AC20" s="22" t="str">
        <f>A16</f>
        <v>CV1</v>
      </c>
      <c r="AD20" s="9" t="str">
        <f t="shared" ref="AD20:AD26" si="10">A20</f>
        <v>SHA</v>
      </c>
      <c r="AE20" s="9">
        <f t="shared" ref="AE20:AE26" si="11">C20</f>
        <v>0</v>
      </c>
      <c r="AF20" s="23">
        <f t="shared" ref="AF20:AF26" si="12">E20</f>
        <v>0</v>
      </c>
      <c r="AG20" s="9"/>
      <c r="AH20" s="9"/>
      <c r="AI20" s="10"/>
      <c r="AJ20" s="10"/>
      <c r="AK20" s="11"/>
      <c r="AL20" s="11"/>
    </row>
    <row r="21" spans="1:38" s="16" customFormat="1" ht="12.75" customHeight="1">
      <c r="A21" s="24" t="s">
        <v>59</v>
      </c>
      <c r="B21" s="18">
        <f>B6+7</f>
        <v>43163</v>
      </c>
      <c r="C21" s="19">
        <v>100</v>
      </c>
      <c r="D21" s="19">
        <v>1200</v>
      </c>
      <c r="E21" s="20">
        <v>112</v>
      </c>
      <c r="F21" s="20">
        <v>1950</v>
      </c>
      <c r="G21" s="19">
        <f t="shared" si="6"/>
        <v>12</v>
      </c>
      <c r="H21" s="19">
        <f t="shared" si="7"/>
        <v>750</v>
      </c>
      <c r="I21" s="25"/>
      <c r="J21" s="25"/>
      <c r="K21" s="20"/>
      <c r="L21" s="20"/>
      <c r="M21" s="20">
        <f t="shared" si="8"/>
        <v>0</v>
      </c>
      <c r="N21" s="20">
        <f t="shared" si="9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>
        <f>H16</f>
        <v>11</v>
      </c>
      <c r="AB21" s="9" t="str">
        <f>E16</f>
        <v>CV1-Q12-072-S</v>
      </c>
      <c r="AC21" s="22" t="str">
        <f>A16</f>
        <v>CV1</v>
      </c>
      <c r="AD21" s="9" t="str">
        <f t="shared" si="10"/>
        <v>TAO</v>
      </c>
      <c r="AE21" s="9">
        <f t="shared" si="11"/>
        <v>100</v>
      </c>
      <c r="AF21" s="23">
        <f t="shared" si="12"/>
        <v>112</v>
      </c>
      <c r="AG21" s="9"/>
      <c r="AH21" s="9"/>
      <c r="AI21" s="10"/>
      <c r="AJ21" s="10"/>
      <c r="AK21" s="11"/>
      <c r="AL21" s="11"/>
    </row>
    <row r="22" spans="1:38" s="16" customFormat="1" ht="12.75" customHeight="1">
      <c r="A22" s="24" t="s">
        <v>101</v>
      </c>
      <c r="B22" s="18">
        <f>B7+7</f>
        <v>43167</v>
      </c>
      <c r="C22" s="19">
        <v>150</v>
      </c>
      <c r="D22" s="19">
        <v>2500</v>
      </c>
      <c r="E22" s="20">
        <v>150</v>
      </c>
      <c r="F22" s="20">
        <v>2500</v>
      </c>
      <c r="G22" s="19">
        <f t="shared" si="6"/>
        <v>0</v>
      </c>
      <c r="H22" s="19">
        <f t="shared" si="7"/>
        <v>0</v>
      </c>
      <c r="I22" s="20"/>
      <c r="J22" s="20"/>
      <c r="K22" s="20"/>
      <c r="L22" s="20"/>
      <c r="M22" s="20">
        <f t="shared" si="8"/>
        <v>0</v>
      </c>
      <c r="N22" s="20">
        <f t="shared" si="9"/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H16</f>
        <v>11</v>
      </c>
      <c r="AB22" s="9" t="str">
        <f>E16</f>
        <v>CV1-Q12-072-S</v>
      </c>
      <c r="AC22" s="22" t="str">
        <f>A16</f>
        <v>CV1</v>
      </c>
      <c r="AD22" s="9" t="str">
        <f t="shared" si="10"/>
        <v>XMN</v>
      </c>
      <c r="AE22" s="9">
        <f t="shared" si="11"/>
        <v>150</v>
      </c>
      <c r="AF22" s="23">
        <f t="shared" si="12"/>
        <v>150</v>
      </c>
      <c r="AG22" s="9"/>
      <c r="AH22" s="9"/>
      <c r="AI22" s="10"/>
      <c r="AJ22" s="10"/>
      <c r="AK22" s="11"/>
      <c r="AL22" s="11"/>
    </row>
    <row r="23" spans="1:38" s="16" customFormat="1" ht="12.75" customHeight="1">
      <c r="A23" s="24" t="s">
        <v>61</v>
      </c>
      <c r="B23" s="18">
        <f>B8+7</f>
        <v>43169</v>
      </c>
      <c r="C23" s="19">
        <v>50</v>
      </c>
      <c r="D23" s="19">
        <v>500</v>
      </c>
      <c r="E23" s="20">
        <v>50</v>
      </c>
      <c r="F23" s="20">
        <v>500</v>
      </c>
      <c r="G23" s="19">
        <f t="shared" si="6"/>
        <v>0</v>
      </c>
      <c r="H23" s="19">
        <f t="shared" si="7"/>
        <v>0</v>
      </c>
      <c r="I23" s="20"/>
      <c r="J23" s="20"/>
      <c r="K23" s="20"/>
      <c r="L23" s="20"/>
      <c r="M23" s="20">
        <f t="shared" si="8"/>
        <v>0</v>
      </c>
      <c r="N23" s="20">
        <f t="shared" si="9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H16</f>
        <v>11</v>
      </c>
      <c r="AB23" s="9" t="str">
        <f>E16</f>
        <v>CV1-Q12-072-S</v>
      </c>
      <c r="AC23" s="22" t="str">
        <f>A16</f>
        <v>CV1</v>
      </c>
      <c r="AD23" s="9" t="str">
        <f t="shared" si="10"/>
        <v>SHK</v>
      </c>
      <c r="AE23" s="9">
        <f t="shared" si="11"/>
        <v>50</v>
      </c>
      <c r="AF23" s="23">
        <f t="shared" si="12"/>
        <v>50</v>
      </c>
      <c r="AG23" s="9"/>
      <c r="AH23" s="9"/>
      <c r="AI23" s="10"/>
      <c r="AJ23" s="10"/>
      <c r="AK23" s="11"/>
      <c r="AL23" s="11"/>
    </row>
    <row r="24" spans="1:38" s="16" customFormat="1" ht="12.75" customHeight="1">
      <c r="A24" s="24" t="s">
        <v>94</v>
      </c>
      <c r="B24" s="18" t="s">
        <v>156</v>
      </c>
      <c r="C24" s="19"/>
      <c r="D24" s="19"/>
      <c r="E24" s="20"/>
      <c r="F24" s="20"/>
      <c r="G24" s="19">
        <f t="shared" si="6"/>
        <v>0</v>
      </c>
      <c r="H24" s="19">
        <f t="shared" si="7"/>
        <v>0</v>
      </c>
      <c r="I24" s="20"/>
      <c r="J24" s="20"/>
      <c r="K24" s="20"/>
      <c r="L24" s="20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H16</f>
        <v>11</v>
      </c>
      <c r="AB24" s="9" t="str">
        <f>E16</f>
        <v>CV1-Q12-072-S</v>
      </c>
      <c r="AC24" s="22" t="str">
        <f>A16</f>
        <v>CV1</v>
      </c>
      <c r="AD24" s="9" t="str">
        <f t="shared" si="10"/>
        <v>WUH</v>
      </c>
      <c r="AE24" s="9">
        <f t="shared" si="11"/>
        <v>0</v>
      </c>
      <c r="AF24" s="23">
        <f t="shared" si="12"/>
        <v>0</v>
      </c>
      <c r="AG24" s="9"/>
      <c r="AH24" s="9"/>
      <c r="AI24" s="10"/>
      <c r="AJ24" s="10"/>
      <c r="AK24" s="11"/>
      <c r="AL24" s="11"/>
    </row>
    <row r="25" spans="1:38" s="16" customFormat="1" ht="12.75" customHeight="1">
      <c r="A25" s="24"/>
      <c r="B25" s="27"/>
      <c r="C25" s="19"/>
      <c r="D25" s="19"/>
      <c r="E25" s="20"/>
      <c r="F25" s="20"/>
      <c r="G25" s="19">
        <f t="shared" si="6"/>
        <v>0</v>
      </c>
      <c r="H25" s="19">
        <f t="shared" si="7"/>
        <v>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H16</f>
        <v>11</v>
      </c>
      <c r="AB25" s="9" t="str">
        <f>E16</f>
        <v>CV1-Q12-072-S</v>
      </c>
      <c r="AC25" s="22" t="str">
        <f>A16</f>
        <v>CV1</v>
      </c>
      <c r="AD25" s="9">
        <f t="shared" si="10"/>
        <v>0</v>
      </c>
      <c r="AE25" s="9">
        <f t="shared" si="11"/>
        <v>0</v>
      </c>
      <c r="AF25" s="23">
        <f t="shared" si="12"/>
        <v>0</v>
      </c>
      <c r="AG25" s="9"/>
      <c r="AH25" s="9"/>
      <c r="AI25" s="10"/>
      <c r="AJ25" s="10"/>
      <c r="AK25" s="11"/>
      <c r="AL25" s="11"/>
    </row>
    <row r="26" spans="1:38" s="16" customFormat="1" ht="12.75" customHeight="1">
      <c r="A26" s="24" t="s">
        <v>21</v>
      </c>
      <c r="B26" s="18"/>
      <c r="C26" s="19"/>
      <c r="D26" s="19"/>
      <c r="E26" s="20">
        <v>9</v>
      </c>
      <c r="F26" s="20">
        <v>140</v>
      </c>
      <c r="G26" s="19">
        <f t="shared" si="6"/>
        <v>9</v>
      </c>
      <c r="H26" s="19">
        <f t="shared" si="7"/>
        <v>140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H16</f>
        <v>11</v>
      </c>
      <c r="AB26" s="9" t="str">
        <f>E16</f>
        <v>CV1-Q12-072-S</v>
      </c>
      <c r="AC26" s="22" t="str">
        <f>A16</f>
        <v>CV1</v>
      </c>
      <c r="AD26" s="9" t="str">
        <f t="shared" si="10"/>
        <v>COSCO T/S</v>
      </c>
      <c r="AE26" s="9">
        <f t="shared" si="11"/>
        <v>0</v>
      </c>
      <c r="AF26" s="23">
        <f t="shared" si="12"/>
        <v>9</v>
      </c>
      <c r="AG26" s="9"/>
      <c r="AH26" s="9"/>
      <c r="AI26" s="10"/>
      <c r="AJ26" s="10"/>
      <c r="AK26" s="11"/>
      <c r="AL26" s="11"/>
    </row>
    <row r="27" spans="1:38" s="32" customFormat="1" ht="12.75" customHeight="1">
      <c r="A27" s="24" t="s">
        <v>22</v>
      </c>
      <c r="B27" s="28"/>
      <c r="C27" s="29">
        <v>300</v>
      </c>
      <c r="D27" s="29">
        <v>4200</v>
      </c>
      <c r="E27" s="30">
        <f>SUM(E20:E26)</f>
        <v>321</v>
      </c>
      <c r="F27" s="30">
        <f>SUM(F20:F26)</f>
        <v>5090</v>
      </c>
      <c r="G27" s="29">
        <f t="shared" si="6"/>
        <v>21</v>
      </c>
      <c r="H27" s="29">
        <f t="shared" si="7"/>
        <v>890</v>
      </c>
      <c r="I27" s="31">
        <f t="shared" ref="I27:N27" si="13">SUM(I20:I26)</f>
        <v>0</v>
      </c>
      <c r="J27" s="31">
        <f t="shared" si="13"/>
        <v>0</v>
      </c>
      <c r="K27" s="31">
        <f t="shared" si="13"/>
        <v>0</v>
      </c>
      <c r="L27" s="31">
        <f t="shared" si="13"/>
        <v>0</v>
      </c>
      <c r="M27" s="31">
        <f t="shared" si="13"/>
        <v>0</v>
      </c>
      <c r="N27" s="31">
        <f t="shared" si="13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/>
      <c r="AB27" s="9"/>
      <c r="AC27" s="22"/>
      <c r="AD27" s="9"/>
      <c r="AE27" s="9"/>
      <c r="AF27" s="9"/>
      <c r="AG27" s="9"/>
      <c r="AH27" s="9"/>
      <c r="AI27" s="10"/>
      <c r="AJ27" s="10"/>
      <c r="AK27" s="10"/>
      <c r="AL27" s="10"/>
    </row>
    <row r="28" spans="1:38" s="32" customFormat="1" ht="12.75" customHeight="1">
      <c r="A28" s="33"/>
      <c r="C28" s="34"/>
      <c r="E28" s="35">
        <f>E27/C27</f>
        <v>1.07</v>
      </c>
      <c r="F28" s="35">
        <f>F27/D27</f>
        <v>1.2119047619047618</v>
      </c>
      <c r="I28" s="15"/>
      <c r="J28" s="3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/>
      <c r="AB28" s="9"/>
      <c r="AC28" s="22"/>
      <c r="AD28" s="9"/>
      <c r="AE28" s="9"/>
      <c r="AF28" s="9"/>
      <c r="AG28" s="9"/>
      <c r="AH28" s="9"/>
      <c r="AI28" s="10"/>
      <c r="AJ28" s="10"/>
      <c r="AK28" s="10"/>
      <c r="AL28" s="10"/>
    </row>
    <row r="31" spans="1:38" s="12" customFormat="1" ht="12.75" customHeight="1">
      <c r="A31" s="108" t="s">
        <v>162</v>
      </c>
      <c r="B31" s="109"/>
      <c r="C31" s="110"/>
      <c r="D31" s="111"/>
      <c r="E31" s="109"/>
      <c r="F31" s="109"/>
      <c r="G31" s="108" t="s">
        <v>0</v>
      </c>
      <c r="H31" s="112">
        <v>12</v>
      </c>
      <c r="I31" s="111"/>
      <c r="J31" s="113" t="s">
        <v>26</v>
      </c>
      <c r="K31" s="109">
        <v>0</v>
      </c>
      <c r="L31" s="108"/>
      <c r="M31" s="114"/>
      <c r="N31" s="109"/>
      <c r="O31" s="111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9"/>
      <c r="AB31" s="9"/>
      <c r="AC31" s="9"/>
      <c r="AD31" s="9"/>
      <c r="AE31" s="9"/>
      <c r="AF31" s="9"/>
      <c r="AG31" s="9"/>
      <c r="AH31" s="9"/>
      <c r="AI31" s="178"/>
      <c r="AJ31" s="178"/>
      <c r="AK31" s="11"/>
    </row>
    <row r="32" spans="1:38" s="16" customFormat="1" ht="12.75" customHeight="1">
      <c r="A32" s="13"/>
      <c r="B32" s="14"/>
      <c r="C32" s="646" t="s">
        <v>1</v>
      </c>
      <c r="D32" s="646"/>
      <c r="E32" s="646" t="s">
        <v>2</v>
      </c>
      <c r="F32" s="646"/>
      <c r="G32" s="646" t="s">
        <v>3</v>
      </c>
      <c r="H32" s="646"/>
      <c r="I32" s="646" t="s">
        <v>4</v>
      </c>
      <c r="J32" s="646"/>
      <c r="K32" s="646"/>
      <c r="L32" s="646"/>
      <c r="M32" s="646"/>
      <c r="N32" s="646"/>
      <c r="O32" s="647" t="s">
        <v>5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/>
      <c r="AB32" s="9"/>
      <c r="AC32" s="9"/>
      <c r="AD32" s="9"/>
      <c r="AE32" s="9"/>
      <c r="AF32" s="9"/>
      <c r="AG32" s="9"/>
      <c r="AH32" s="9"/>
      <c r="AI32" s="178"/>
      <c r="AJ32" s="178"/>
      <c r="AK32" s="11"/>
      <c r="AL32" s="11"/>
    </row>
    <row r="33" spans="1:38" s="16" customFormat="1" ht="12.75" customHeight="1">
      <c r="A33" s="17" t="s">
        <v>6</v>
      </c>
      <c r="B33" s="177" t="s">
        <v>7</v>
      </c>
      <c r="C33" s="646"/>
      <c r="D33" s="646"/>
      <c r="E33" s="646"/>
      <c r="F33" s="646"/>
      <c r="G33" s="646"/>
      <c r="H33" s="646"/>
      <c r="I33" s="176" t="s">
        <v>8</v>
      </c>
      <c r="J33" s="176"/>
      <c r="K33" s="176" t="s">
        <v>10</v>
      </c>
      <c r="L33" s="176"/>
      <c r="M33" s="646" t="s">
        <v>12</v>
      </c>
      <c r="N33" s="646"/>
      <c r="O33" s="64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/>
      <c r="AB33" s="9"/>
      <c r="AC33" s="9"/>
      <c r="AD33" s="9"/>
      <c r="AE33" s="9"/>
      <c r="AF33" s="9"/>
      <c r="AG33" s="9"/>
      <c r="AH33" s="9"/>
      <c r="AI33" s="178"/>
      <c r="AJ33" s="178"/>
      <c r="AK33" s="11"/>
      <c r="AL33" s="11"/>
    </row>
    <row r="34" spans="1:38" s="16" customFormat="1" ht="12.75" customHeight="1">
      <c r="A34" s="13"/>
      <c r="B34" s="14"/>
      <c r="C34" s="176" t="s">
        <v>13</v>
      </c>
      <c r="D34" s="176" t="s">
        <v>14</v>
      </c>
      <c r="E34" s="176" t="s">
        <v>13</v>
      </c>
      <c r="F34" s="176" t="s">
        <v>14</v>
      </c>
      <c r="G34" s="176" t="s">
        <v>13</v>
      </c>
      <c r="H34" s="176" t="s">
        <v>14</v>
      </c>
      <c r="I34" s="176" t="s">
        <v>13</v>
      </c>
      <c r="J34" s="176" t="s">
        <v>14</v>
      </c>
      <c r="K34" s="176" t="s">
        <v>13</v>
      </c>
      <c r="L34" s="176" t="s">
        <v>14</v>
      </c>
      <c r="M34" s="176"/>
      <c r="N34" s="176"/>
      <c r="O34" s="647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 t="s">
        <v>15</v>
      </c>
      <c r="AB34" s="9" t="s">
        <v>16</v>
      </c>
      <c r="AC34" s="9" t="s">
        <v>17</v>
      </c>
      <c r="AD34" s="9" t="s">
        <v>18</v>
      </c>
      <c r="AE34" s="9" t="s">
        <v>19</v>
      </c>
      <c r="AF34" s="9" t="s">
        <v>20</v>
      </c>
      <c r="AG34" s="9"/>
      <c r="AH34" s="9"/>
      <c r="AI34" s="178"/>
      <c r="AJ34" s="178"/>
      <c r="AK34" s="11"/>
      <c r="AL34" s="11"/>
    </row>
    <row r="35" spans="1:38" s="16" customFormat="1" ht="12.75" customHeight="1">
      <c r="A35" s="24" t="s">
        <v>29</v>
      </c>
      <c r="B35" s="177">
        <f>B20+7</f>
        <v>43167</v>
      </c>
      <c r="C35" s="176"/>
      <c r="D35" s="176"/>
      <c r="E35" s="20"/>
      <c r="F35" s="20"/>
      <c r="G35" s="176">
        <f t="shared" ref="G35:G42" si="14">E35-C35</f>
        <v>0</v>
      </c>
      <c r="H35" s="176">
        <f t="shared" ref="H35:H42" si="15">F35-D35</f>
        <v>0</v>
      </c>
      <c r="I35" s="25"/>
      <c r="J35" s="25"/>
      <c r="K35" s="26"/>
      <c r="L35" s="26"/>
      <c r="M35" s="20">
        <f t="shared" ref="M35:M41" si="16">I35+K35</f>
        <v>0</v>
      </c>
      <c r="N35" s="20">
        <f t="shared" ref="N35:N41" si="17">J35+L35</f>
        <v>0</v>
      </c>
      <c r="O35" s="21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9">
        <f>H31</f>
        <v>12</v>
      </c>
      <c r="AB35" s="9">
        <f>E31</f>
        <v>0</v>
      </c>
      <c r="AC35" s="22" t="str">
        <f>A31</f>
        <v>CV1</v>
      </c>
      <c r="AD35" s="9" t="str">
        <f t="shared" ref="AD35:AD41" si="18">A35</f>
        <v>SHA</v>
      </c>
      <c r="AE35" s="9">
        <f t="shared" ref="AE35:AE41" si="19">C35</f>
        <v>0</v>
      </c>
      <c r="AF35" s="23">
        <f t="shared" ref="AF35:AF41" si="20">E35</f>
        <v>0</v>
      </c>
      <c r="AG35" s="9"/>
      <c r="AH35" s="9"/>
      <c r="AI35" s="178"/>
      <c r="AJ35" s="178"/>
      <c r="AK35" s="11"/>
      <c r="AL35" s="11"/>
    </row>
    <row r="36" spans="1:38" s="16" customFormat="1" ht="12.75" customHeight="1">
      <c r="A36" s="24" t="s">
        <v>27</v>
      </c>
      <c r="B36" s="177">
        <f>B21+7</f>
        <v>43170</v>
      </c>
      <c r="C36" s="176">
        <v>100</v>
      </c>
      <c r="D36" s="176">
        <v>1200</v>
      </c>
      <c r="E36" s="20">
        <v>101</v>
      </c>
      <c r="F36" s="20">
        <v>1442</v>
      </c>
      <c r="G36" s="176">
        <f t="shared" si="14"/>
        <v>1</v>
      </c>
      <c r="H36" s="176">
        <f t="shared" si="15"/>
        <v>242</v>
      </c>
      <c r="I36" s="25"/>
      <c r="J36" s="25"/>
      <c r="K36" s="20"/>
      <c r="L36" s="20"/>
      <c r="M36" s="20">
        <f t="shared" si="16"/>
        <v>0</v>
      </c>
      <c r="N36" s="20">
        <f t="shared" si="17"/>
        <v>0</v>
      </c>
      <c r="O36" s="21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9">
        <f>H31</f>
        <v>12</v>
      </c>
      <c r="AB36" s="9">
        <f>E31</f>
        <v>0</v>
      </c>
      <c r="AC36" s="22" t="str">
        <f>A31</f>
        <v>CV1</v>
      </c>
      <c r="AD36" s="9" t="str">
        <f t="shared" si="18"/>
        <v>TAO</v>
      </c>
      <c r="AE36" s="9">
        <f t="shared" si="19"/>
        <v>100</v>
      </c>
      <c r="AF36" s="23">
        <f t="shared" si="20"/>
        <v>101</v>
      </c>
      <c r="AG36" s="9"/>
      <c r="AH36" s="9"/>
      <c r="AI36" s="178"/>
      <c r="AJ36" s="178"/>
      <c r="AK36" s="11"/>
      <c r="AL36" s="11"/>
    </row>
    <row r="37" spans="1:38" s="16" customFormat="1" ht="12.75" customHeight="1">
      <c r="A37" s="24" t="s">
        <v>101</v>
      </c>
      <c r="B37" s="177">
        <f>B22+7</f>
        <v>43174</v>
      </c>
      <c r="C37" s="176">
        <v>150</v>
      </c>
      <c r="D37" s="176">
        <v>2500</v>
      </c>
      <c r="E37" s="20"/>
      <c r="F37" s="20"/>
      <c r="G37" s="176">
        <f t="shared" si="14"/>
        <v>-150</v>
      </c>
      <c r="H37" s="176">
        <f t="shared" si="15"/>
        <v>-2500</v>
      </c>
      <c r="I37" s="20"/>
      <c r="J37" s="20"/>
      <c r="K37" s="20"/>
      <c r="L37" s="20"/>
      <c r="M37" s="20">
        <f t="shared" si="16"/>
        <v>0</v>
      </c>
      <c r="N37" s="20">
        <f t="shared" si="17"/>
        <v>0</v>
      </c>
      <c r="O37" s="21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9">
        <f>H31</f>
        <v>12</v>
      </c>
      <c r="AB37" s="9">
        <f>E31</f>
        <v>0</v>
      </c>
      <c r="AC37" s="22" t="str">
        <f>A31</f>
        <v>CV1</v>
      </c>
      <c r="AD37" s="9" t="str">
        <f t="shared" si="18"/>
        <v>XMN</v>
      </c>
      <c r="AE37" s="9">
        <f t="shared" si="19"/>
        <v>150</v>
      </c>
      <c r="AF37" s="23">
        <f t="shared" si="20"/>
        <v>0</v>
      </c>
      <c r="AG37" s="9"/>
      <c r="AH37" s="9"/>
      <c r="AI37" s="178"/>
      <c r="AJ37" s="178"/>
      <c r="AK37" s="11"/>
      <c r="AL37" s="11"/>
    </row>
    <row r="38" spans="1:38" s="16" customFormat="1" ht="12.75" customHeight="1">
      <c r="A38" s="24" t="s">
        <v>30</v>
      </c>
      <c r="B38" s="177">
        <f>B23+7</f>
        <v>43176</v>
      </c>
      <c r="C38" s="176">
        <v>50</v>
      </c>
      <c r="D38" s="176">
        <v>500</v>
      </c>
      <c r="E38" s="20"/>
      <c r="F38" s="20"/>
      <c r="G38" s="176">
        <f t="shared" si="14"/>
        <v>-50</v>
      </c>
      <c r="H38" s="176">
        <f t="shared" si="15"/>
        <v>-500</v>
      </c>
      <c r="I38" s="20"/>
      <c r="J38" s="20"/>
      <c r="K38" s="20"/>
      <c r="L38" s="20"/>
      <c r="M38" s="20">
        <f t="shared" si="16"/>
        <v>0</v>
      </c>
      <c r="N38" s="20">
        <f t="shared" si="17"/>
        <v>0</v>
      </c>
      <c r="O38" s="21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>
        <f>H31</f>
        <v>12</v>
      </c>
      <c r="AB38" s="9">
        <f>E31</f>
        <v>0</v>
      </c>
      <c r="AC38" s="22" t="str">
        <f>A31</f>
        <v>CV1</v>
      </c>
      <c r="AD38" s="9" t="str">
        <f t="shared" si="18"/>
        <v>SHK</v>
      </c>
      <c r="AE38" s="9">
        <f t="shared" si="19"/>
        <v>50</v>
      </c>
      <c r="AF38" s="23">
        <f t="shared" si="20"/>
        <v>0</v>
      </c>
      <c r="AG38" s="9"/>
      <c r="AH38" s="9"/>
      <c r="AI38" s="178"/>
      <c r="AJ38" s="178"/>
      <c r="AK38" s="11"/>
      <c r="AL38" s="11"/>
    </row>
    <row r="39" spans="1:38" s="16" customFormat="1" ht="12.75" customHeight="1">
      <c r="A39" s="24" t="s">
        <v>94</v>
      </c>
      <c r="B39" s="177" t="s">
        <v>156</v>
      </c>
      <c r="C39" s="176"/>
      <c r="D39" s="176"/>
      <c r="E39" s="20"/>
      <c r="F39" s="20"/>
      <c r="G39" s="176">
        <f t="shared" si="14"/>
        <v>0</v>
      </c>
      <c r="H39" s="176">
        <f t="shared" si="15"/>
        <v>0</v>
      </c>
      <c r="I39" s="20"/>
      <c r="J39" s="20"/>
      <c r="K39" s="20"/>
      <c r="L39" s="20"/>
      <c r="M39" s="20">
        <f t="shared" si="16"/>
        <v>0</v>
      </c>
      <c r="N39" s="20">
        <f t="shared" si="17"/>
        <v>0</v>
      </c>
      <c r="O39" s="21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>
        <f>H31</f>
        <v>12</v>
      </c>
      <c r="AB39" s="9">
        <f>E31</f>
        <v>0</v>
      </c>
      <c r="AC39" s="22" t="str">
        <f>A31</f>
        <v>CV1</v>
      </c>
      <c r="AD39" s="9" t="str">
        <f t="shared" si="18"/>
        <v>WUH</v>
      </c>
      <c r="AE39" s="9">
        <f t="shared" si="19"/>
        <v>0</v>
      </c>
      <c r="AF39" s="23">
        <f t="shared" si="20"/>
        <v>0</v>
      </c>
      <c r="AG39" s="9"/>
      <c r="AH39" s="9"/>
      <c r="AI39" s="178"/>
      <c r="AJ39" s="178"/>
      <c r="AK39" s="11"/>
      <c r="AL39" s="11"/>
    </row>
    <row r="40" spans="1:38" s="16" customFormat="1" ht="12.75" customHeight="1">
      <c r="A40" s="24"/>
      <c r="B40" s="27"/>
      <c r="C40" s="176"/>
      <c r="D40" s="176"/>
      <c r="E40" s="20"/>
      <c r="F40" s="20"/>
      <c r="G40" s="176">
        <f t="shared" si="14"/>
        <v>0</v>
      </c>
      <c r="H40" s="176">
        <f t="shared" si="15"/>
        <v>0</v>
      </c>
      <c r="I40" s="20"/>
      <c r="J40" s="20"/>
      <c r="K40" s="20"/>
      <c r="L40" s="20"/>
      <c r="M40" s="20">
        <f t="shared" si="16"/>
        <v>0</v>
      </c>
      <c r="N40" s="20">
        <f t="shared" si="17"/>
        <v>0</v>
      </c>
      <c r="O40" s="2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>
        <f>H31</f>
        <v>12</v>
      </c>
      <c r="AB40" s="9">
        <f>E31</f>
        <v>0</v>
      </c>
      <c r="AC40" s="22" t="str">
        <f>A31</f>
        <v>CV1</v>
      </c>
      <c r="AD40" s="9">
        <f t="shared" si="18"/>
        <v>0</v>
      </c>
      <c r="AE40" s="9">
        <f t="shared" si="19"/>
        <v>0</v>
      </c>
      <c r="AF40" s="23">
        <f t="shared" si="20"/>
        <v>0</v>
      </c>
      <c r="AG40" s="9"/>
      <c r="AH40" s="9"/>
      <c r="AI40" s="178"/>
      <c r="AJ40" s="178"/>
      <c r="AK40" s="11"/>
      <c r="AL40" s="11"/>
    </row>
    <row r="41" spans="1:38" s="16" customFormat="1" ht="12.75" customHeight="1">
      <c r="A41" s="24" t="s">
        <v>21</v>
      </c>
      <c r="B41" s="177"/>
      <c r="C41" s="176"/>
      <c r="D41" s="176"/>
      <c r="E41" s="20"/>
      <c r="F41" s="20"/>
      <c r="G41" s="176">
        <f t="shared" si="14"/>
        <v>0</v>
      </c>
      <c r="H41" s="176">
        <f t="shared" si="15"/>
        <v>0</v>
      </c>
      <c r="I41" s="20"/>
      <c r="J41" s="20"/>
      <c r="K41" s="20"/>
      <c r="L41" s="20"/>
      <c r="M41" s="20">
        <f t="shared" si="16"/>
        <v>0</v>
      </c>
      <c r="N41" s="20">
        <f t="shared" si="17"/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>
        <f>H31</f>
        <v>12</v>
      </c>
      <c r="AB41" s="9">
        <f>E31</f>
        <v>0</v>
      </c>
      <c r="AC41" s="22" t="str">
        <f>A31</f>
        <v>CV1</v>
      </c>
      <c r="AD41" s="9" t="str">
        <f t="shared" si="18"/>
        <v>COSCO T/S</v>
      </c>
      <c r="AE41" s="9">
        <f t="shared" si="19"/>
        <v>0</v>
      </c>
      <c r="AF41" s="23">
        <f t="shared" si="20"/>
        <v>0</v>
      </c>
      <c r="AG41" s="9"/>
      <c r="AH41" s="9"/>
      <c r="AI41" s="178"/>
      <c r="AJ41" s="178"/>
      <c r="AK41" s="11"/>
      <c r="AL41" s="11"/>
    </row>
    <row r="42" spans="1:38" s="32" customFormat="1" ht="12.75" customHeight="1">
      <c r="A42" s="24" t="s">
        <v>22</v>
      </c>
      <c r="B42" s="28"/>
      <c r="C42" s="29">
        <v>300</v>
      </c>
      <c r="D42" s="29">
        <v>4200</v>
      </c>
      <c r="E42" s="30">
        <f>SUM(E35:E41)</f>
        <v>101</v>
      </c>
      <c r="F42" s="30">
        <f>SUM(F35:F41)</f>
        <v>1442</v>
      </c>
      <c r="G42" s="29">
        <f t="shared" si="14"/>
        <v>-199</v>
      </c>
      <c r="H42" s="29">
        <f t="shared" si="15"/>
        <v>-2758</v>
      </c>
      <c r="I42" s="31">
        <f t="shared" ref="I42:N42" si="21">SUM(I35:I41)</f>
        <v>0</v>
      </c>
      <c r="J42" s="31">
        <f t="shared" si="21"/>
        <v>0</v>
      </c>
      <c r="K42" s="31">
        <f t="shared" si="21"/>
        <v>0</v>
      </c>
      <c r="L42" s="31">
        <f t="shared" si="21"/>
        <v>0</v>
      </c>
      <c r="M42" s="31">
        <f t="shared" si="21"/>
        <v>0</v>
      </c>
      <c r="N42" s="31">
        <f t="shared" si="21"/>
        <v>0</v>
      </c>
      <c r="O42" s="2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/>
      <c r="AB42" s="9"/>
      <c r="AC42" s="22"/>
      <c r="AD42" s="9"/>
      <c r="AE42" s="9"/>
      <c r="AF42" s="9"/>
      <c r="AG42" s="9"/>
      <c r="AH42" s="9"/>
      <c r="AI42" s="178"/>
      <c r="AJ42" s="178"/>
      <c r="AK42" s="178"/>
      <c r="AL42" s="178"/>
    </row>
    <row r="43" spans="1:38" s="32" customFormat="1" ht="12.75" customHeight="1">
      <c r="A43" s="33"/>
      <c r="C43" s="34"/>
      <c r="E43" s="35">
        <f>E42/C42</f>
        <v>0.33666666666666667</v>
      </c>
      <c r="F43" s="35">
        <f>F42/D42</f>
        <v>0.34333333333333332</v>
      </c>
      <c r="I43" s="15"/>
      <c r="J43" s="3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/>
      <c r="AB43" s="9"/>
      <c r="AC43" s="22"/>
      <c r="AD43" s="9"/>
      <c r="AE43" s="9"/>
      <c r="AF43" s="9"/>
      <c r="AG43" s="9"/>
      <c r="AH43" s="9"/>
      <c r="AI43" s="178"/>
      <c r="AJ43" s="178"/>
      <c r="AK43" s="178"/>
      <c r="AL43" s="178"/>
    </row>
  </sheetData>
  <protectedRanges>
    <protectedRange sqref="F1 F16 F31" name="区域1"/>
  </protectedRanges>
  <mergeCells count="18">
    <mergeCell ref="C2:D3"/>
    <mergeCell ref="E2:F3"/>
    <mergeCell ref="G2:H3"/>
    <mergeCell ref="I2:N2"/>
    <mergeCell ref="O2:O4"/>
    <mergeCell ref="M3:N3"/>
    <mergeCell ref="C17:D18"/>
    <mergeCell ref="E17:F18"/>
    <mergeCell ref="G17:H18"/>
    <mergeCell ref="I17:N17"/>
    <mergeCell ref="O17:O19"/>
    <mergeCell ref="M18:N18"/>
    <mergeCell ref="C32:D33"/>
    <mergeCell ref="E32:F33"/>
    <mergeCell ref="G32:H33"/>
    <mergeCell ref="I32:N32"/>
    <mergeCell ref="O32:O34"/>
    <mergeCell ref="M33:N3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L158"/>
  <sheetViews>
    <sheetView topLeftCell="A101" workbookViewId="0">
      <selection activeCell="G138" sqref="G138:H138"/>
    </sheetView>
  </sheetViews>
  <sheetFormatPr defaultRowHeight="13.5"/>
  <cols>
    <col min="28" max="28" width="13.375" bestFit="1" customWidth="1"/>
  </cols>
  <sheetData>
    <row r="1" spans="1:38" ht="14.25" hidden="1">
      <c r="A1" s="199" t="s">
        <v>293</v>
      </c>
      <c r="B1" s="200" t="s">
        <v>294</v>
      </c>
      <c r="C1" s="201"/>
      <c r="D1" s="202"/>
      <c r="E1" s="200" t="s">
        <v>394</v>
      </c>
      <c r="F1" s="200"/>
      <c r="G1" s="199" t="s">
        <v>295</v>
      </c>
      <c r="H1" s="203">
        <v>11</v>
      </c>
      <c r="I1" s="202"/>
      <c r="J1" s="204" t="s">
        <v>296</v>
      </c>
      <c r="K1" s="200"/>
      <c r="L1" s="199"/>
      <c r="M1" s="205"/>
      <c r="N1" s="200"/>
      <c r="O1" s="202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7"/>
      <c r="AA1" s="207"/>
      <c r="AB1" s="207"/>
      <c r="AC1" s="207"/>
      <c r="AD1" s="207"/>
      <c r="AE1" s="207"/>
      <c r="AF1" s="207"/>
      <c r="AG1" s="207"/>
      <c r="AH1" s="207"/>
      <c r="AI1" s="208"/>
      <c r="AJ1" s="208"/>
      <c r="AK1" s="209"/>
      <c r="AL1" s="210"/>
    </row>
    <row r="2" spans="1:38" ht="14.25" hidden="1">
      <c r="A2" s="211"/>
      <c r="B2" s="212"/>
      <c r="C2" s="639" t="s">
        <v>297</v>
      </c>
      <c r="D2" s="639"/>
      <c r="E2" s="639" t="s">
        <v>298</v>
      </c>
      <c r="F2" s="639"/>
      <c r="G2" s="639" t="s">
        <v>299</v>
      </c>
      <c r="H2" s="639"/>
      <c r="I2" s="640" t="s">
        <v>300</v>
      </c>
      <c r="J2" s="641"/>
      <c r="K2" s="641"/>
      <c r="L2" s="641"/>
      <c r="M2" s="641"/>
      <c r="N2" s="642"/>
      <c r="O2" s="643" t="s">
        <v>301</v>
      </c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07"/>
      <c r="AB2" s="207"/>
      <c r="AC2" s="207"/>
      <c r="AD2" s="207"/>
      <c r="AE2" s="207"/>
      <c r="AF2" s="207"/>
      <c r="AG2" s="207"/>
      <c r="AH2" s="207"/>
      <c r="AI2" s="208"/>
      <c r="AJ2" s="208"/>
      <c r="AK2" s="209"/>
      <c r="AL2" s="209"/>
    </row>
    <row r="3" spans="1:38" ht="14.25" hidden="1">
      <c r="A3" s="214" t="s">
        <v>6</v>
      </c>
      <c r="B3" s="215" t="s">
        <v>7</v>
      </c>
      <c r="C3" s="639"/>
      <c r="D3" s="639"/>
      <c r="E3" s="639"/>
      <c r="F3" s="639"/>
      <c r="G3" s="639"/>
      <c r="H3" s="639"/>
      <c r="I3" s="216" t="s">
        <v>302</v>
      </c>
      <c r="J3" s="216" t="s">
        <v>9</v>
      </c>
      <c r="K3" s="216" t="s">
        <v>303</v>
      </c>
      <c r="L3" s="216" t="s">
        <v>11</v>
      </c>
      <c r="M3" s="640" t="s">
        <v>304</v>
      </c>
      <c r="N3" s="642"/>
      <c r="O3" s="644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07"/>
      <c r="AB3" s="207"/>
      <c r="AC3" s="207"/>
      <c r="AD3" s="207"/>
      <c r="AE3" s="207"/>
      <c r="AF3" s="207"/>
      <c r="AG3" s="207"/>
      <c r="AH3" s="207"/>
      <c r="AI3" s="208"/>
      <c r="AJ3" s="208"/>
      <c r="AK3" s="209"/>
      <c r="AL3" s="209"/>
    </row>
    <row r="4" spans="1:38" ht="14.25" hidden="1">
      <c r="A4" s="211"/>
      <c r="B4" s="212"/>
      <c r="C4" s="216" t="s">
        <v>13</v>
      </c>
      <c r="D4" s="216" t="s">
        <v>14</v>
      </c>
      <c r="E4" s="216" t="s">
        <v>13</v>
      </c>
      <c r="F4" s="216" t="s">
        <v>14</v>
      </c>
      <c r="G4" s="216" t="s">
        <v>13</v>
      </c>
      <c r="H4" s="216" t="s">
        <v>14</v>
      </c>
      <c r="I4" s="216" t="s">
        <v>13</v>
      </c>
      <c r="J4" s="216" t="s">
        <v>14</v>
      </c>
      <c r="K4" s="216" t="s">
        <v>13</v>
      </c>
      <c r="L4" s="216" t="s">
        <v>14</v>
      </c>
      <c r="M4" s="216"/>
      <c r="N4" s="216"/>
      <c r="O4" s="645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07" t="s">
        <v>305</v>
      </c>
      <c r="AB4" s="207" t="s">
        <v>306</v>
      </c>
      <c r="AC4" s="207" t="s">
        <v>307</v>
      </c>
      <c r="AD4" s="207" t="s">
        <v>308</v>
      </c>
      <c r="AE4" s="207" t="s">
        <v>309</v>
      </c>
      <c r="AF4" s="207" t="s">
        <v>310</v>
      </c>
      <c r="AG4" s="207"/>
      <c r="AH4" s="207"/>
      <c r="AI4" s="208"/>
      <c r="AJ4" s="208"/>
      <c r="AK4" s="209"/>
      <c r="AL4" s="209"/>
    </row>
    <row r="5" spans="1:38" ht="14.25" hidden="1">
      <c r="A5" s="217" t="s">
        <v>311</v>
      </c>
      <c r="B5" s="215"/>
      <c r="C5" s="216">
        <v>100</v>
      </c>
      <c r="D5" s="216">
        <v>1400</v>
      </c>
      <c r="E5" s="218"/>
      <c r="F5" s="218"/>
      <c r="G5" s="216">
        <v>-100</v>
      </c>
      <c r="H5" s="216">
        <v>-1400</v>
      </c>
      <c r="I5" s="219"/>
      <c r="J5" s="219"/>
      <c r="K5" s="218"/>
      <c r="L5" s="218"/>
      <c r="M5" s="218">
        <v>0</v>
      </c>
      <c r="N5" s="218">
        <v>0</v>
      </c>
      <c r="O5" s="220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9">
        <f>H1</f>
        <v>11</v>
      </c>
      <c r="AB5" s="9" t="str">
        <f>E1</f>
        <v>CNP2-TCX-011-S</v>
      </c>
      <c r="AC5" s="22" t="str">
        <f>A1</f>
        <v>CNP2</v>
      </c>
      <c r="AD5" s="9" t="str">
        <f>A5</f>
        <v>RCL合作</v>
      </c>
      <c r="AE5" s="9">
        <f>C5</f>
        <v>100</v>
      </c>
      <c r="AF5" s="23">
        <f>E5</f>
        <v>0</v>
      </c>
      <c r="AG5" s="207"/>
      <c r="AH5" s="207"/>
      <c r="AI5" s="208"/>
      <c r="AJ5" s="208"/>
      <c r="AK5" s="209"/>
      <c r="AL5" s="209"/>
    </row>
    <row r="6" spans="1:38" ht="14.25" hidden="1">
      <c r="A6" s="217" t="s">
        <v>290</v>
      </c>
      <c r="B6" s="215" t="s">
        <v>312</v>
      </c>
      <c r="C6" s="216">
        <v>70</v>
      </c>
      <c r="D6" s="216">
        <v>980</v>
      </c>
      <c r="E6" s="223">
        <v>17</v>
      </c>
      <c r="F6" s="223">
        <v>296</v>
      </c>
      <c r="G6" s="244">
        <f>E6-C6</f>
        <v>-53</v>
      </c>
      <c r="H6" s="244">
        <f>F6-D6</f>
        <v>-684</v>
      </c>
      <c r="I6" s="219"/>
      <c r="J6" s="219"/>
      <c r="K6" s="223"/>
      <c r="L6" s="223"/>
      <c r="M6" s="218">
        <v>0</v>
      </c>
      <c r="N6" s="218">
        <v>0</v>
      </c>
      <c r="O6" s="220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9">
        <f>AA5</f>
        <v>11</v>
      </c>
      <c r="AB6" s="9" t="str">
        <f>AB5</f>
        <v>CNP2-TCX-011-S</v>
      </c>
      <c r="AC6" s="9" t="str">
        <f>AC5</f>
        <v>CNP2</v>
      </c>
      <c r="AD6" s="9" t="str">
        <f t="shared" ref="AD6:AD17" si="0">A6</f>
        <v>DLC</v>
      </c>
      <c r="AE6" s="9">
        <f t="shared" ref="AE6:AE17" si="1">C6</f>
        <v>70</v>
      </c>
      <c r="AF6" s="23">
        <f t="shared" ref="AF6:AF17" si="2">E6</f>
        <v>17</v>
      </c>
      <c r="AG6" s="207"/>
      <c r="AH6" s="207"/>
      <c r="AI6" s="208"/>
      <c r="AJ6" s="208"/>
      <c r="AK6" s="209"/>
      <c r="AL6" s="209"/>
    </row>
    <row r="7" spans="1:38" ht="14.25" hidden="1">
      <c r="A7" s="217" t="s">
        <v>291</v>
      </c>
      <c r="B7" s="215" t="s">
        <v>312</v>
      </c>
      <c r="C7" s="216">
        <v>150</v>
      </c>
      <c r="D7" s="216">
        <v>2100</v>
      </c>
      <c r="E7" s="223">
        <v>104</v>
      </c>
      <c r="F7" s="223">
        <v>2382</v>
      </c>
      <c r="G7" s="244">
        <f t="shared" ref="G7:G17" si="3">E7-C7</f>
        <v>-46</v>
      </c>
      <c r="H7" s="244">
        <f t="shared" ref="H7:H17" si="4">F7-D7</f>
        <v>282</v>
      </c>
      <c r="I7" s="223"/>
      <c r="J7" s="223"/>
      <c r="K7" s="223"/>
      <c r="L7" s="223"/>
      <c r="M7" s="218">
        <v>0</v>
      </c>
      <c r="N7" s="218">
        <v>0</v>
      </c>
      <c r="O7" s="220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9">
        <f t="shared" ref="AA7:AA17" si="5">AA6</f>
        <v>11</v>
      </c>
      <c r="AB7" s="9" t="str">
        <f t="shared" ref="AB7:AB17" si="6">AB6</f>
        <v>CNP2-TCX-011-S</v>
      </c>
      <c r="AC7" s="9" t="str">
        <f t="shared" ref="AC7:AC17" si="7">AC6</f>
        <v>CNP2</v>
      </c>
      <c r="AD7" s="9" t="str">
        <f t="shared" si="0"/>
        <v>TSN</v>
      </c>
      <c r="AE7" s="9">
        <f t="shared" si="1"/>
        <v>150</v>
      </c>
      <c r="AF7" s="23">
        <f t="shared" si="2"/>
        <v>104</v>
      </c>
      <c r="AG7" s="207"/>
      <c r="AH7" s="207"/>
      <c r="AI7" s="208"/>
      <c r="AJ7" s="208"/>
      <c r="AK7" s="209"/>
      <c r="AL7" s="209"/>
    </row>
    <row r="8" spans="1:38" ht="14.25" hidden="1">
      <c r="A8" s="217" t="s">
        <v>312</v>
      </c>
      <c r="B8" s="215">
        <v>43167</v>
      </c>
      <c r="C8" s="216">
        <v>580</v>
      </c>
      <c r="D8" s="216">
        <v>8120</v>
      </c>
      <c r="E8" s="223">
        <v>446</v>
      </c>
      <c r="F8" s="223">
        <v>6278</v>
      </c>
      <c r="G8" s="244">
        <f t="shared" si="3"/>
        <v>-134</v>
      </c>
      <c r="H8" s="244">
        <f t="shared" si="4"/>
        <v>-1842</v>
      </c>
      <c r="I8" s="219"/>
      <c r="J8" s="219"/>
      <c r="K8" s="218"/>
      <c r="L8" s="218"/>
      <c r="M8" s="218">
        <v>0</v>
      </c>
      <c r="N8" s="218">
        <v>0</v>
      </c>
      <c r="O8" s="220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9">
        <f t="shared" si="5"/>
        <v>11</v>
      </c>
      <c r="AB8" s="9" t="str">
        <f t="shared" si="6"/>
        <v>CNP2-TCX-011-S</v>
      </c>
      <c r="AC8" s="9" t="str">
        <f t="shared" si="7"/>
        <v>CNP2</v>
      </c>
      <c r="AD8" s="9" t="str">
        <f t="shared" si="0"/>
        <v>TAO</v>
      </c>
      <c r="AE8" s="9">
        <f t="shared" si="1"/>
        <v>580</v>
      </c>
      <c r="AF8" s="23">
        <f t="shared" si="2"/>
        <v>446</v>
      </c>
      <c r="AG8" s="207"/>
      <c r="AH8" s="207"/>
      <c r="AI8" s="208"/>
      <c r="AJ8" s="208"/>
      <c r="AK8" s="209"/>
      <c r="AL8" s="209"/>
    </row>
    <row r="9" spans="1:38" ht="14.25" hidden="1">
      <c r="A9" s="217" t="s">
        <v>313</v>
      </c>
      <c r="B9" s="215" t="s">
        <v>314</v>
      </c>
      <c r="C9" s="216">
        <v>60</v>
      </c>
      <c r="D9" s="216">
        <v>840</v>
      </c>
      <c r="E9" s="223">
        <v>55</v>
      </c>
      <c r="F9" s="223">
        <v>942</v>
      </c>
      <c r="G9" s="244">
        <f t="shared" si="3"/>
        <v>-5</v>
      </c>
      <c r="H9" s="244">
        <f t="shared" si="4"/>
        <v>102</v>
      </c>
      <c r="I9" s="218"/>
      <c r="J9" s="218"/>
      <c r="K9" s="218"/>
      <c r="L9" s="218"/>
      <c r="M9" s="218">
        <v>0</v>
      </c>
      <c r="N9" s="218">
        <v>0</v>
      </c>
      <c r="O9" s="220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9">
        <f t="shared" si="5"/>
        <v>11</v>
      </c>
      <c r="AB9" s="9" t="str">
        <f t="shared" si="6"/>
        <v>CNP2-TCX-011-S</v>
      </c>
      <c r="AC9" s="9" t="str">
        <f t="shared" si="7"/>
        <v>CNP2</v>
      </c>
      <c r="AD9" s="9" t="str">
        <f t="shared" si="0"/>
        <v>WUH</v>
      </c>
      <c r="AE9" s="9">
        <f t="shared" si="1"/>
        <v>60</v>
      </c>
      <c r="AF9" s="23">
        <f t="shared" si="2"/>
        <v>55</v>
      </c>
      <c r="AG9" s="207"/>
      <c r="AH9" s="207"/>
      <c r="AI9" s="208"/>
      <c r="AJ9" s="208"/>
      <c r="AK9" s="209"/>
      <c r="AL9" s="209"/>
    </row>
    <row r="10" spans="1:38" ht="14.25" hidden="1">
      <c r="A10" s="217" t="s">
        <v>314</v>
      </c>
      <c r="B10" s="215">
        <v>43165</v>
      </c>
      <c r="C10" s="216">
        <v>370</v>
      </c>
      <c r="D10" s="216">
        <v>5180</v>
      </c>
      <c r="E10" s="223">
        <v>260</v>
      </c>
      <c r="F10" s="223">
        <v>4600</v>
      </c>
      <c r="G10" s="244">
        <f t="shared" si="3"/>
        <v>-110</v>
      </c>
      <c r="H10" s="244">
        <f t="shared" si="4"/>
        <v>-580</v>
      </c>
      <c r="I10" s="218"/>
      <c r="J10" s="218"/>
      <c r="K10" s="218"/>
      <c r="L10" s="218"/>
      <c r="M10" s="218">
        <v>0</v>
      </c>
      <c r="N10" s="218">
        <v>0</v>
      </c>
      <c r="O10" s="220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9">
        <f t="shared" si="5"/>
        <v>11</v>
      </c>
      <c r="AB10" s="9" t="str">
        <f t="shared" si="6"/>
        <v>CNP2-TCX-011-S</v>
      </c>
      <c r="AC10" s="9" t="str">
        <f t="shared" si="7"/>
        <v>CNP2</v>
      </c>
      <c r="AD10" s="9" t="str">
        <f t="shared" si="0"/>
        <v>SHA</v>
      </c>
      <c r="AE10" s="9">
        <f t="shared" si="1"/>
        <v>370</v>
      </c>
      <c r="AF10" s="23">
        <f t="shared" si="2"/>
        <v>260</v>
      </c>
      <c r="AG10" s="207"/>
      <c r="AH10" s="207"/>
      <c r="AI10" s="208"/>
      <c r="AJ10" s="208"/>
      <c r="AK10" s="209"/>
      <c r="AL10" s="209"/>
    </row>
    <row r="11" spans="1:38" ht="14.25" hidden="1">
      <c r="A11" s="217" t="s">
        <v>315</v>
      </c>
      <c r="B11" s="224" t="s">
        <v>314</v>
      </c>
      <c r="C11" s="216">
        <v>180</v>
      </c>
      <c r="D11" s="216">
        <v>2520</v>
      </c>
      <c r="E11" s="223">
        <v>246</v>
      </c>
      <c r="F11" s="223">
        <v>3037</v>
      </c>
      <c r="G11" s="244">
        <f t="shared" si="3"/>
        <v>66</v>
      </c>
      <c r="H11" s="244">
        <f t="shared" si="4"/>
        <v>517</v>
      </c>
      <c r="I11" s="218"/>
      <c r="J11" s="218"/>
      <c r="K11" s="218"/>
      <c r="L11" s="218"/>
      <c r="M11" s="218">
        <v>0</v>
      </c>
      <c r="N11" s="218">
        <v>0</v>
      </c>
      <c r="O11" s="220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9">
        <f t="shared" si="5"/>
        <v>11</v>
      </c>
      <c r="AB11" s="9" t="str">
        <f t="shared" si="6"/>
        <v>CNP2-TCX-011-S</v>
      </c>
      <c r="AC11" s="9" t="str">
        <f t="shared" si="7"/>
        <v>CNP2</v>
      </c>
      <c r="AD11" s="9" t="str">
        <f t="shared" si="0"/>
        <v>SHA T/S</v>
      </c>
      <c r="AE11" s="9">
        <f t="shared" si="1"/>
        <v>180</v>
      </c>
      <c r="AF11" s="23">
        <f t="shared" si="2"/>
        <v>246</v>
      </c>
      <c r="AG11" s="207"/>
      <c r="AH11" s="207"/>
      <c r="AI11" s="208"/>
      <c r="AJ11" s="208"/>
      <c r="AK11" s="209"/>
      <c r="AL11" s="209"/>
    </row>
    <row r="12" spans="1:38" ht="14.25" hidden="1">
      <c r="A12" s="217" t="s">
        <v>86</v>
      </c>
      <c r="B12" s="215">
        <v>43169</v>
      </c>
      <c r="C12" s="216">
        <v>250</v>
      </c>
      <c r="D12" s="216">
        <v>3500</v>
      </c>
      <c r="E12" s="223">
        <v>155</v>
      </c>
      <c r="F12" s="223">
        <v>1500</v>
      </c>
      <c r="G12" s="244">
        <f t="shared" si="3"/>
        <v>-95</v>
      </c>
      <c r="H12" s="244">
        <f t="shared" si="4"/>
        <v>-2000</v>
      </c>
      <c r="I12" s="218"/>
      <c r="J12" s="218"/>
      <c r="K12" s="218"/>
      <c r="L12" s="218"/>
      <c r="M12" s="218">
        <v>0</v>
      </c>
      <c r="N12" s="218">
        <v>0</v>
      </c>
      <c r="O12" s="220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9">
        <f t="shared" si="5"/>
        <v>11</v>
      </c>
      <c r="AB12" s="9" t="str">
        <f t="shared" si="6"/>
        <v>CNP2-TCX-011-S</v>
      </c>
      <c r="AC12" s="9" t="str">
        <f t="shared" si="7"/>
        <v>CNP2</v>
      </c>
      <c r="AD12" s="9" t="str">
        <f t="shared" si="0"/>
        <v>NGB</v>
      </c>
      <c r="AE12" s="9">
        <f t="shared" si="1"/>
        <v>250</v>
      </c>
      <c r="AF12" s="23">
        <f t="shared" si="2"/>
        <v>155</v>
      </c>
      <c r="AG12" s="207"/>
      <c r="AH12" s="207"/>
      <c r="AI12" s="208"/>
      <c r="AJ12" s="208"/>
      <c r="AK12" s="209"/>
      <c r="AL12" s="209"/>
    </row>
    <row r="13" spans="1:38" ht="14.25" hidden="1">
      <c r="A13" s="217" t="s">
        <v>316</v>
      </c>
      <c r="B13" s="215" t="s">
        <v>292</v>
      </c>
      <c r="C13" s="216">
        <v>120</v>
      </c>
      <c r="D13" s="216">
        <v>1680</v>
      </c>
      <c r="E13" s="223">
        <v>483</v>
      </c>
      <c r="F13" s="223">
        <v>7235</v>
      </c>
      <c r="G13" s="244">
        <f t="shared" si="3"/>
        <v>363</v>
      </c>
      <c r="H13" s="244">
        <f t="shared" si="4"/>
        <v>5555</v>
      </c>
      <c r="I13" s="218"/>
      <c r="J13" s="218"/>
      <c r="K13" s="218"/>
      <c r="L13" s="218"/>
      <c r="M13" s="218">
        <v>0</v>
      </c>
      <c r="N13" s="218">
        <v>0</v>
      </c>
      <c r="O13" s="220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9">
        <f t="shared" si="5"/>
        <v>11</v>
      </c>
      <c r="AB13" s="9" t="str">
        <f t="shared" si="6"/>
        <v>CNP2-TCX-011-S</v>
      </c>
      <c r="AC13" s="9" t="str">
        <f t="shared" si="7"/>
        <v>CNP2</v>
      </c>
      <c r="AD13" s="9" t="str">
        <f t="shared" si="0"/>
        <v>NGB T/S</v>
      </c>
      <c r="AE13" s="9">
        <f t="shared" si="1"/>
        <v>120</v>
      </c>
      <c r="AF13" s="23">
        <f t="shared" si="2"/>
        <v>483</v>
      </c>
      <c r="AG13" s="207"/>
      <c r="AH13" s="207"/>
      <c r="AI13" s="208"/>
      <c r="AJ13" s="208"/>
      <c r="AK13" s="209"/>
      <c r="AL13" s="209"/>
    </row>
    <row r="14" spans="1:38" ht="14.25" hidden="1">
      <c r="A14" s="217" t="s">
        <v>317</v>
      </c>
      <c r="B14" s="215">
        <v>43171</v>
      </c>
      <c r="C14" s="216">
        <v>370</v>
      </c>
      <c r="D14" s="216">
        <v>5180</v>
      </c>
      <c r="E14" s="223">
        <v>200</v>
      </c>
      <c r="F14" s="223">
        <v>2400</v>
      </c>
      <c r="G14" s="244">
        <f t="shared" si="3"/>
        <v>-170</v>
      </c>
      <c r="H14" s="244">
        <f t="shared" si="4"/>
        <v>-2780</v>
      </c>
      <c r="I14" s="218"/>
      <c r="J14" s="218"/>
      <c r="K14" s="218"/>
      <c r="L14" s="218"/>
      <c r="M14" s="218">
        <v>0</v>
      </c>
      <c r="N14" s="218">
        <v>0</v>
      </c>
      <c r="O14" s="220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9">
        <f t="shared" si="5"/>
        <v>11</v>
      </c>
      <c r="AB14" s="9" t="str">
        <f t="shared" si="6"/>
        <v>CNP2-TCX-011-S</v>
      </c>
      <c r="AC14" s="9" t="str">
        <f t="shared" si="7"/>
        <v>CNP2</v>
      </c>
      <c r="AD14" s="9" t="str">
        <f t="shared" si="0"/>
        <v>XMN</v>
      </c>
      <c r="AE14" s="9">
        <f t="shared" si="1"/>
        <v>370</v>
      </c>
      <c r="AF14" s="23">
        <f t="shared" si="2"/>
        <v>200</v>
      </c>
      <c r="AG14" s="207"/>
      <c r="AH14" s="207"/>
      <c r="AI14" s="208"/>
      <c r="AJ14" s="208"/>
      <c r="AK14" s="209"/>
      <c r="AL14" s="209"/>
    </row>
    <row r="15" spans="1:38" ht="14.25" hidden="1">
      <c r="A15" s="217" t="s">
        <v>318</v>
      </c>
      <c r="B15" s="224" t="s">
        <v>317</v>
      </c>
      <c r="C15" s="216">
        <v>200</v>
      </c>
      <c r="D15" s="216">
        <v>2800</v>
      </c>
      <c r="E15" s="223">
        <v>402</v>
      </c>
      <c r="F15" s="223">
        <v>5562</v>
      </c>
      <c r="G15" s="244">
        <f t="shared" si="3"/>
        <v>202</v>
      </c>
      <c r="H15" s="244">
        <f t="shared" si="4"/>
        <v>2762</v>
      </c>
      <c r="I15" s="218"/>
      <c r="J15" s="218"/>
      <c r="K15" s="218"/>
      <c r="L15" s="218"/>
      <c r="M15" s="218">
        <v>0</v>
      </c>
      <c r="N15" s="218">
        <v>0</v>
      </c>
      <c r="O15" s="220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9">
        <f t="shared" si="5"/>
        <v>11</v>
      </c>
      <c r="AB15" s="9" t="str">
        <f t="shared" si="6"/>
        <v>CNP2-TCX-011-S</v>
      </c>
      <c r="AC15" s="9" t="str">
        <f t="shared" si="7"/>
        <v>CNP2</v>
      </c>
      <c r="AD15" s="9" t="str">
        <f t="shared" si="0"/>
        <v>XMN T/S</v>
      </c>
      <c r="AE15" s="9">
        <f t="shared" si="1"/>
        <v>200</v>
      </c>
      <c r="AF15" s="23">
        <f t="shared" si="2"/>
        <v>402</v>
      </c>
      <c r="AG15" s="207"/>
      <c r="AH15" s="207"/>
      <c r="AI15" s="208"/>
      <c r="AJ15" s="208"/>
      <c r="AK15" s="209"/>
      <c r="AL15" s="209"/>
    </row>
    <row r="16" spans="1:38" ht="14.25" hidden="1">
      <c r="A16" s="217" t="s">
        <v>330</v>
      </c>
      <c r="B16" s="224" t="s">
        <v>331</v>
      </c>
      <c r="C16" s="216"/>
      <c r="D16" s="216"/>
      <c r="E16" s="223">
        <v>48</v>
      </c>
      <c r="F16" s="223">
        <v>734</v>
      </c>
      <c r="G16" s="244">
        <f t="shared" si="3"/>
        <v>48</v>
      </c>
      <c r="H16" s="244">
        <f t="shared" si="4"/>
        <v>734</v>
      </c>
      <c r="I16" s="218"/>
      <c r="J16" s="218"/>
      <c r="K16" s="218"/>
      <c r="L16" s="218"/>
      <c r="M16" s="218">
        <v>0</v>
      </c>
      <c r="N16" s="218">
        <v>0</v>
      </c>
      <c r="O16" s="220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9">
        <f t="shared" si="5"/>
        <v>11</v>
      </c>
      <c r="AB16" s="9" t="str">
        <f t="shared" si="6"/>
        <v>CNP2-TCX-011-S</v>
      </c>
      <c r="AC16" s="9" t="str">
        <f t="shared" si="7"/>
        <v>CNP2</v>
      </c>
      <c r="AD16" s="9" t="str">
        <f t="shared" si="0"/>
        <v>其余</v>
      </c>
      <c r="AE16" s="9">
        <f t="shared" si="1"/>
        <v>0</v>
      </c>
      <c r="AF16" s="23">
        <f t="shared" si="2"/>
        <v>48</v>
      </c>
      <c r="AG16" s="207"/>
      <c r="AH16" s="207"/>
      <c r="AI16" s="208"/>
      <c r="AJ16" s="208"/>
      <c r="AK16" s="209"/>
      <c r="AL16" s="209"/>
    </row>
    <row r="17" spans="1:38" ht="14.25" hidden="1">
      <c r="A17" s="217" t="s">
        <v>319</v>
      </c>
      <c r="B17" s="225"/>
      <c r="C17" s="226">
        <v>2450</v>
      </c>
      <c r="D17" s="226">
        <v>34300</v>
      </c>
      <c r="E17" s="226">
        <f>SUM(E5:E16)</f>
        <v>2416</v>
      </c>
      <c r="F17" s="226">
        <f>SUM(F5:F16)</f>
        <v>34966</v>
      </c>
      <c r="G17" s="29">
        <f t="shared" si="3"/>
        <v>-34</v>
      </c>
      <c r="H17" s="29">
        <f t="shared" si="4"/>
        <v>666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0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9">
        <f t="shared" si="5"/>
        <v>11</v>
      </c>
      <c r="AB17" s="9" t="str">
        <f t="shared" si="6"/>
        <v>CNP2-TCX-011-S</v>
      </c>
      <c r="AC17" s="9" t="str">
        <f t="shared" si="7"/>
        <v>CNP2</v>
      </c>
      <c r="AD17" s="9" t="str">
        <f t="shared" si="0"/>
        <v>总舱位合计</v>
      </c>
      <c r="AE17" s="9">
        <f t="shared" si="1"/>
        <v>2450</v>
      </c>
      <c r="AF17" s="23">
        <f t="shared" si="2"/>
        <v>2416</v>
      </c>
      <c r="AG17" s="207"/>
      <c r="AH17" s="207"/>
      <c r="AI17" s="208"/>
      <c r="AJ17" s="208"/>
      <c r="AK17" s="208"/>
      <c r="AL17" s="208"/>
    </row>
    <row r="18" spans="1:38" ht="14.25" hidden="1">
      <c r="A18" s="228"/>
      <c r="B18" s="229"/>
      <c r="C18" s="230"/>
      <c r="D18" s="231" t="s">
        <v>320</v>
      </c>
      <c r="E18" s="232">
        <f>E17/C17</f>
        <v>0.98612244897959178</v>
      </c>
      <c r="F18" s="232">
        <f>F17/D17</f>
        <v>1.0194169096209913</v>
      </c>
      <c r="G18" s="229"/>
      <c r="H18" s="229"/>
      <c r="I18" s="213"/>
      <c r="J18" s="23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07"/>
      <c r="AB18" s="207"/>
      <c r="AC18" s="221"/>
      <c r="AD18" s="207"/>
      <c r="AE18" s="207"/>
      <c r="AF18" s="207"/>
      <c r="AG18" s="207"/>
      <c r="AH18" s="207"/>
      <c r="AI18" s="208"/>
      <c r="AJ18" s="208"/>
      <c r="AK18" s="208"/>
      <c r="AL18" s="208"/>
    </row>
    <row r="19" spans="1:38" ht="14.25" hidden="1">
      <c r="A19" s="228"/>
      <c r="B19" s="229"/>
      <c r="C19" s="230"/>
      <c r="D19" s="231"/>
      <c r="E19" s="232"/>
      <c r="F19" s="232"/>
      <c r="G19" s="229"/>
      <c r="H19" s="229"/>
      <c r="I19" s="213"/>
      <c r="J19" s="23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07"/>
      <c r="AB19" s="207"/>
      <c r="AC19" s="221"/>
      <c r="AD19" s="207"/>
      <c r="AE19" s="207"/>
      <c r="AF19" s="207"/>
      <c r="AG19" s="207"/>
      <c r="AH19" s="207"/>
      <c r="AI19" s="208"/>
      <c r="AJ19" s="208"/>
      <c r="AK19" s="208"/>
      <c r="AL19" s="208"/>
    </row>
    <row r="20" spans="1:38" ht="14.25" hidden="1">
      <c r="A20" s="228"/>
      <c r="B20" s="229"/>
      <c r="C20" s="230"/>
      <c r="D20" s="231"/>
      <c r="E20" s="232"/>
      <c r="F20" s="232"/>
      <c r="G20" s="229"/>
      <c r="H20" s="229"/>
      <c r="I20" s="213"/>
      <c r="J20" s="23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07"/>
      <c r="AB20" s="207"/>
      <c r="AC20" s="221"/>
      <c r="AD20" s="207"/>
      <c r="AE20" s="207"/>
      <c r="AF20" s="207"/>
      <c r="AG20" s="207"/>
      <c r="AH20" s="207"/>
      <c r="AI20" s="208"/>
      <c r="AJ20" s="208"/>
      <c r="AK20" s="208"/>
      <c r="AL20" s="208"/>
    </row>
    <row r="21" spans="1:38" ht="14.25" hidden="1">
      <c r="A21" s="199" t="s">
        <v>293</v>
      </c>
      <c r="B21" s="200" t="s">
        <v>321</v>
      </c>
      <c r="C21" s="201"/>
      <c r="D21" s="202"/>
      <c r="E21" s="200" t="s">
        <v>417</v>
      </c>
      <c r="F21" s="200"/>
      <c r="G21" s="199" t="s">
        <v>295</v>
      </c>
      <c r="H21" s="203">
        <v>12</v>
      </c>
      <c r="I21" s="202"/>
      <c r="J21" s="204" t="s">
        <v>296</v>
      </c>
      <c r="K21" s="200"/>
      <c r="L21" s="199"/>
      <c r="M21" s="205"/>
      <c r="N21" s="200"/>
      <c r="O21" s="202"/>
      <c r="P21" s="213"/>
      <c r="Q21" s="213"/>
      <c r="R21" s="213"/>
      <c r="S21" s="213"/>
      <c r="T21" s="213"/>
      <c r="U21" s="213"/>
      <c r="V21" s="213"/>
      <c r="W21" s="234"/>
      <c r="X21" s="213"/>
      <c r="Y21" s="213"/>
      <c r="Z21" s="213"/>
      <c r="AA21" s="207"/>
      <c r="AB21" s="207"/>
      <c r="AC21" s="207"/>
      <c r="AD21" s="207"/>
      <c r="AE21" s="207"/>
      <c r="AF21" s="207"/>
      <c r="AG21" s="207"/>
      <c r="AH21" s="207"/>
      <c r="AI21" s="208"/>
      <c r="AJ21" s="208"/>
      <c r="AK21" s="209"/>
      <c r="AL21" s="209"/>
    </row>
    <row r="22" spans="1:38" ht="14.25" hidden="1">
      <c r="A22" s="211"/>
      <c r="B22" s="212"/>
      <c r="C22" s="639" t="s">
        <v>297</v>
      </c>
      <c r="D22" s="639"/>
      <c r="E22" s="639" t="s">
        <v>298</v>
      </c>
      <c r="F22" s="639"/>
      <c r="G22" s="639" t="s">
        <v>299</v>
      </c>
      <c r="H22" s="639"/>
      <c r="I22" s="640" t="s">
        <v>300</v>
      </c>
      <c r="J22" s="641"/>
      <c r="K22" s="641"/>
      <c r="L22" s="641"/>
      <c r="M22" s="641"/>
      <c r="N22" s="642"/>
      <c r="O22" s="643" t="s">
        <v>301</v>
      </c>
      <c r="P22" s="213"/>
      <c r="Q22" s="213"/>
      <c r="R22" s="213"/>
      <c r="S22" s="213"/>
      <c r="T22" s="213"/>
      <c r="U22" s="213"/>
      <c r="V22" s="213"/>
      <c r="W22" s="234"/>
      <c r="X22" s="213"/>
      <c r="Y22" s="213"/>
      <c r="Z22" s="213"/>
      <c r="AA22" s="207"/>
      <c r="AB22" s="207"/>
      <c r="AC22" s="207"/>
      <c r="AD22" s="207"/>
      <c r="AE22" s="207"/>
      <c r="AF22" s="207"/>
      <c r="AG22" s="207"/>
      <c r="AH22" s="207"/>
      <c r="AI22" s="208"/>
      <c r="AJ22" s="208"/>
      <c r="AK22" s="209"/>
      <c r="AL22" s="209"/>
    </row>
    <row r="23" spans="1:38" ht="14.25" hidden="1">
      <c r="A23" s="214" t="s">
        <v>6</v>
      </c>
      <c r="B23" s="215" t="s">
        <v>7</v>
      </c>
      <c r="C23" s="639"/>
      <c r="D23" s="639"/>
      <c r="E23" s="639"/>
      <c r="F23" s="639"/>
      <c r="G23" s="639"/>
      <c r="H23" s="639"/>
      <c r="I23" s="216" t="s">
        <v>302</v>
      </c>
      <c r="J23" s="216" t="s">
        <v>9</v>
      </c>
      <c r="K23" s="216" t="s">
        <v>303</v>
      </c>
      <c r="L23" s="216" t="s">
        <v>11</v>
      </c>
      <c r="M23" s="640" t="s">
        <v>304</v>
      </c>
      <c r="N23" s="642"/>
      <c r="O23" s="644"/>
      <c r="P23" s="213"/>
      <c r="Q23" s="213"/>
      <c r="R23" s="213"/>
      <c r="S23" s="234"/>
      <c r="T23" s="213"/>
      <c r="U23" s="213"/>
      <c r="V23" s="213"/>
      <c r="W23" s="207"/>
      <c r="X23" s="207"/>
      <c r="Y23" s="207"/>
      <c r="Z23" s="207"/>
      <c r="AA23" s="207"/>
      <c r="AB23" s="207"/>
      <c r="AC23" s="221"/>
      <c r="AD23" s="207"/>
      <c r="AE23" s="207"/>
      <c r="AF23" s="222"/>
      <c r="AG23" s="209"/>
      <c r="AH23" s="209"/>
      <c r="AI23" s="235"/>
      <c r="AJ23" s="235"/>
      <c r="AK23" s="235"/>
      <c r="AL23" s="235"/>
    </row>
    <row r="24" spans="1:38" ht="14.25" hidden="1">
      <c r="A24" s="211"/>
      <c r="B24" s="212"/>
      <c r="C24" s="216" t="s">
        <v>13</v>
      </c>
      <c r="D24" s="216" t="s">
        <v>14</v>
      </c>
      <c r="E24" s="216" t="s">
        <v>13</v>
      </c>
      <c r="F24" s="216" t="s">
        <v>14</v>
      </c>
      <c r="G24" s="216" t="s">
        <v>13</v>
      </c>
      <c r="H24" s="216" t="s">
        <v>14</v>
      </c>
      <c r="I24" s="216" t="s">
        <v>13</v>
      </c>
      <c r="J24" s="216" t="s">
        <v>14</v>
      </c>
      <c r="K24" s="216" t="s">
        <v>13</v>
      </c>
      <c r="L24" s="216" t="s">
        <v>14</v>
      </c>
      <c r="M24" s="216"/>
      <c r="N24" s="216"/>
      <c r="O24" s="645"/>
      <c r="P24" s="213"/>
      <c r="Q24" s="213"/>
      <c r="R24" s="213"/>
      <c r="S24" s="234"/>
      <c r="T24" s="213"/>
      <c r="U24" s="213"/>
      <c r="V24" s="213"/>
      <c r="W24" s="207"/>
      <c r="X24" s="207"/>
      <c r="Y24" s="207"/>
      <c r="Z24" s="207"/>
      <c r="AA24" s="207" t="s">
        <v>305</v>
      </c>
      <c r="AB24" s="207" t="s">
        <v>306</v>
      </c>
      <c r="AC24" s="207" t="s">
        <v>307</v>
      </c>
      <c r="AD24" s="207" t="s">
        <v>308</v>
      </c>
      <c r="AE24" s="207" t="s">
        <v>309</v>
      </c>
      <c r="AF24" s="207" t="s">
        <v>310</v>
      </c>
      <c r="AG24" s="209"/>
      <c r="AH24" s="209"/>
      <c r="AI24" s="235"/>
      <c r="AJ24" s="235"/>
      <c r="AK24" s="235"/>
      <c r="AL24" s="235"/>
    </row>
    <row r="25" spans="1:38" ht="14.25" hidden="1">
      <c r="A25" s="217" t="s">
        <v>311</v>
      </c>
      <c r="B25" s="215"/>
      <c r="C25" s="216">
        <v>100</v>
      </c>
      <c r="D25" s="216">
        <v>1400</v>
      </c>
      <c r="E25" s="218"/>
      <c r="F25" s="218"/>
      <c r="G25" s="216">
        <v>-100</v>
      </c>
      <c r="H25" s="216">
        <v>-1400</v>
      </c>
      <c r="I25" s="219"/>
      <c r="J25" s="219"/>
      <c r="K25" s="218"/>
      <c r="L25" s="218"/>
      <c r="M25" s="218">
        <v>0</v>
      </c>
      <c r="N25" s="218">
        <v>0</v>
      </c>
      <c r="O25" s="220"/>
      <c r="P25" s="213"/>
      <c r="Q25" s="213"/>
      <c r="R25" s="213"/>
      <c r="S25" s="234"/>
      <c r="T25" s="213"/>
      <c r="U25" s="213"/>
      <c r="V25" s="213"/>
      <c r="W25" s="207"/>
      <c r="X25" s="207"/>
      <c r="Y25" s="207"/>
      <c r="Z25" s="207"/>
      <c r="AA25" s="9">
        <f>H21</f>
        <v>12</v>
      </c>
      <c r="AB25" s="9" t="str">
        <f>E21</f>
        <v>CNP2-T80-067-S</v>
      </c>
      <c r="AC25" s="22" t="str">
        <f>A21</f>
        <v>CNP2</v>
      </c>
      <c r="AD25" s="9" t="str">
        <f t="shared" ref="AD25:AD38" si="8">A25</f>
        <v>RCL合作</v>
      </c>
      <c r="AE25" s="9">
        <f t="shared" ref="AE25:AE38" si="9">C25</f>
        <v>100</v>
      </c>
      <c r="AF25" s="23">
        <f t="shared" ref="AF25:AF38" si="10">E25</f>
        <v>0</v>
      </c>
      <c r="AG25" s="209"/>
      <c r="AH25" s="209"/>
      <c r="AI25" s="235"/>
      <c r="AJ25" s="235"/>
      <c r="AK25" s="235"/>
      <c r="AL25" s="235"/>
    </row>
    <row r="26" spans="1:38" ht="14.25" hidden="1">
      <c r="A26" s="217" t="s">
        <v>313</v>
      </c>
      <c r="B26" s="215" t="s">
        <v>314</v>
      </c>
      <c r="C26" s="243">
        <v>60</v>
      </c>
      <c r="D26" s="243">
        <v>840</v>
      </c>
      <c r="E26" s="223">
        <v>18</v>
      </c>
      <c r="F26" s="223">
        <v>288</v>
      </c>
      <c r="G26" s="244">
        <f>E26-C26</f>
        <v>-42</v>
      </c>
      <c r="H26" s="244">
        <f>F26-D26</f>
        <v>-552</v>
      </c>
      <c r="I26" s="218"/>
      <c r="J26" s="218"/>
      <c r="K26" s="218"/>
      <c r="L26" s="218"/>
      <c r="M26" s="218">
        <v>0</v>
      </c>
      <c r="N26" s="218">
        <v>0</v>
      </c>
      <c r="O26" s="220"/>
      <c r="P26" s="213"/>
      <c r="Q26" s="213"/>
      <c r="R26" s="213"/>
      <c r="S26" s="234"/>
      <c r="T26" s="213"/>
      <c r="U26" s="213"/>
      <c r="V26" s="213"/>
      <c r="W26" s="207"/>
      <c r="X26" s="207"/>
      <c r="Y26" s="207"/>
      <c r="Z26" s="207"/>
      <c r="AA26" s="9">
        <f>AA25</f>
        <v>12</v>
      </c>
      <c r="AB26" s="9" t="str">
        <f>AB25</f>
        <v>CNP2-T80-067-S</v>
      </c>
      <c r="AC26" s="9" t="str">
        <f>AC25</f>
        <v>CNP2</v>
      </c>
      <c r="AD26" s="9" t="str">
        <f t="shared" si="8"/>
        <v>WUH</v>
      </c>
      <c r="AE26" s="9">
        <f t="shared" si="9"/>
        <v>60</v>
      </c>
      <c r="AF26" s="23">
        <f t="shared" si="10"/>
        <v>18</v>
      </c>
      <c r="AG26" s="209"/>
      <c r="AH26" s="209"/>
      <c r="AI26" s="235"/>
      <c r="AJ26" s="235"/>
      <c r="AK26" s="235"/>
      <c r="AL26" s="235"/>
    </row>
    <row r="27" spans="1:38" ht="14.25" hidden="1">
      <c r="A27" s="217" t="s">
        <v>314</v>
      </c>
      <c r="B27" s="215">
        <v>43172</v>
      </c>
      <c r="C27" s="243">
        <v>370</v>
      </c>
      <c r="D27" s="243">
        <v>5180</v>
      </c>
      <c r="E27" s="223">
        <v>221</v>
      </c>
      <c r="F27" s="223">
        <v>4112</v>
      </c>
      <c r="G27" s="244">
        <f t="shared" ref="G27:G37" si="11">E27-C27</f>
        <v>-149</v>
      </c>
      <c r="H27" s="273">
        <f>F27-D27</f>
        <v>-1068</v>
      </c>
      <c r="I27" s="218"/>
      <c r="J27" s="218"/>
      <c r="K27" s="218"/>
      <c r="L27" s="218"/>
      <c r="M27" s="218">
        <v>0</v>
      </c>
      <c r="N27" s="218">
        <v>0</v>
      </c>
      <c r="O27" s="220"/>
      <c r="P27" s="213"/>
      <c r="Q27" s="213"/>
      <c r="R27" s="213"/>
      <c r="S27" s="234"/>
      <c r="T27" s="213"/>
      <c r="U27" s="213"/>
      <c r="V27" s="213"/>
      <c r="W27" s="207"/>
      <c r="X27" s="207"/>
      <c r="Y27" s="207"/>
      <c r="Z27" s="207"/>
      <c r="AA27" s="9">
        <f t="shared" ref="AA27:AA38" si="12">AA26</f>
        <v>12</v>
      </c>
      <c r="AB27" s="9" t="str">
        <f t="shared" ref="AB27:AB38" si="13">AB26</f>
        <v>CNP2-T80-067-S</v>
      </c>
      <c r="AC27" s="9" t="str">
        <f t="shared" ref="AC27:AC38" si="14">AC26</f>
        <v>CNP2</v>
      </c>
      <c r="AD27" s="9" t="str">
        <f t="shared" si="8"/>
        <v>SHA</v>
      </c>
      <c r="AE27" s="9">
        <f t="shared" si="9"/>
        <v>370</v>
      </c>
      <c r="AF27" s="23">
        <f t="shared" si="10"/>
        <v>221</v>
      </c>
      <c r="AG27" s="209"/>
      <c r="AH27" s="209"/>
      <c r="AI27" s="235"/>
      <c r="AJ27" s="235"/>
      <c r="AK27" s="235"/>
      <c r="AL27" s="235"/>
    </row>
    <row r="28" spans="1:38" ht="14.25" hidden="1">
      <c r="A28" s="217" t="s">
        <v>315</v>
      </c>
      <c r="B28" s="224" t="s">
        <v>314</v>
      </c>
      <c r="C28" s="243">
        <v>180</v>
      </c>
      <c r="D28" s="243">
        <v>2520</v>
      </c>
      <c r="E28" s="223">
        <v>155</v>
      </c>
      <c r="F28" s="223">
        <v>1805</v>
      </c>
      <c r="G28" s="244">
        <f t="shared" si="11"/>
        <v>-25</v>
      </c>
      <c r="H28" s="273">
        <f>F28-D28</f>
        <v>-715</v>
      </c>
      <c r="I28" s="218"/>
      <c r="J28" s="218"/>
      <c r="K28" s="218"/>
      <c r="L28" s="218"/>
      <c r="M28" s="218">
        <v>0</v>
      </c>
      <c r="N28" s="218">
        <v>0</v>
      </c>
      <c r="O28" s="220"/>
      <c r="P28" s="213"/>
      <c r="Q28" s="213"/>
      <c r="R28" s="213"/>
      <c r="S28" s="234"/>
      <c r="T28" s="213"/>
      <c r="U28" s="213"/>
      <c r="V28" s="213"/>
      <c r="W28" s="207"/>
      <c r="X28" s="207"/>
      <c r="Y28" s="207"/>
      <c r="Z28" s="207"/>
      <c r="AA28" s="9">
        <f t="shared" si="12"/>
        <v>12</v>
      </c>
      <c r="AB28" s="9" t="str">
        <f t="shared" si="13"/>
        <v>CNP2-T80-067-S</v>
      </c>
      <c r="AC28" s="9" t="str">
        <f t="shared" si="14"/>
        <v>CNP2</v>
      </c>
      <c r="AD28" s="9" t="str">
        <f t="shared" si="8"/>
        <v>SHA T/S</v>
      </c>
      <c r="AE28" s="9">
        <f t="shared" si="9"/>
        <v>180</v>
      </c>
      <c r="AF28" s="23">
        <f t="shared" si="10"/>
        <v>155</v>
      </c>
      <c r="AG28" s="209"/>
      <c r="AH28" s="209"/>
      <c r="AI28" s="235"/>
      <c r="AJ28" s="235"/>
      <c r="AK28" s="235"/>
      <c r="AL28" s="235"/>
    </row>
    <row r="29" spans="1:38" ht="14.25" hidden="1">
      <c r="A29" s="217" t="s">
        <v>290</v>
      </c>
      <c r="B29" s="215" t="s">
        <v>312</v>
      </c>
      <c r="C29" s="216">
        <v>70</v>
      </c>
      <c r="D29" s="216">
        <v>980</v>
      </c>
      <c r="E29" s="223">
        <v>4</v>
      </c>
      <c r="F29" s="223">
        <v>88</v>
      </c>
      <c r="G29" s="244">
        <f t="shared" si="11"/>
        <v>-66</v>
      </c>
      <c r="H29" s="244">
        <f t="shared" ref="H29:H37" si="15">F29-D29</f>
        <v>-892</v>
      </c>
      <c r="I29" s="219"/>
      <c r="J29" s="219"/>
      <c r="K29" s="223"/>
      <c r="L29" s="223"/>
      <c r="M29" s="218">
        <v>0</v>
      </c>
      <c r="N29" s="218">
        <v>0</v>
      </c>
      <c r="O29" s="220"/>
      <c r="P29" s="213"/>
      <c r="Q29" s="213"/>
      <c r="R29" s="213"/>
      <c r="S29" s="234"/>
      <c r="T29" s="213"/>
      <c r="U29" s="213"/>
      <c r="V29" s="213"/>
      <c r="W29" s="207"/>
      <c r="X29" s="207"/>
      <c r="Y29" s="207"/>
      <c r="Z29" s="207"/>
      <c r="AA29" s="9">
        <f t="shared" si="12"/>
        <v>12</v>
      </c>
      <c r="AB29" s="9" t="str">
        <f t="shared" si="13"/>
        <v>CNP2-T80-067-S</v>
      </c>
      <c r="AC29" s="9" t="str">
        <f t="shared" si="14"/>
        <v>CNP2</v>
      </c>
      <c r="AD29" s="9" t="str">
        <f t="shared" si="8"/>
        <v>DLC</v>
      </c>
      <c r="AE29" s="9">
        <f t="shared" si="9"/>
        <v>70</v>
      </c>
      <c r="AF29" s="23">
        <f t="shared" si="10"/>
        <v>4</v>
      </c>
      <c r="AG29" s="209"/>
      <c r="AH29" s="209"/>
      <c r="AI29" s="235"/>
      <c r="AJ29" s="235"/>
      <c r="AK29" s="235"/>
      <c r="AL29" s="235"/>
    </row>
    <row r="30" spans="1:38" ht="14.25" hidden="1">
      <c r="A30" s="217" t="s">
        <v>291</v>
      </c>
      <c r="B30" s="215" t="s">
        <v>312</v>
      </c>
      <c r="C30" s="216">
        <v>150</v>
      </c>
      <c r="D30" s="216">
        <v>2100</v>
      </c>
      <c r="E30" s="223">
        <v>111</v>
      </c>
      <c r="F30" s="223">
        <v>2591</v>
      </c>
      <c r="G30" s="244">
        <f t="shared" si="11"/>
        <v>-39</v>
      </c>
      <c r="H30" s="244">
        <f t="shared" si="15"/>
        <v>491</v>
      </c>
      <c r="I30" s="223"/>
      <c r="J30" s="223"/>
      <c r="K30" s="223"/>
      <c r="L30" s="223"/>
      <c r="M30" s="218">
        <v>0</v>
      </c>
      <c r="N30" s="218">
        <v>0</v>
      </c>
      <c r="O30" s="220"/>
      <c r="P30" s="213"/>
      <c r="Q30" s="213"/>
      <c r="R30" s="213"/>
      <c r="S30" s="234"/>
      <c r="T30" s="213"/>
      <c r="U30" s="213"/>
      <c r="V30" s="213"/>
      <c r="W30" s="207"/>
      <c r="X30" s="207"/>
      <c r="Y30" s="207"/>
      <c r="Z30" s="207"/>
      <c r="AA30" s="9">
        <f t="shared" si="12"/>
        <v>12</v>
      </c>
      <c r="AB30" s="9" t="str">
        <f t="shared" si="13"/>
        <v>CNP2-T80-067-S</v>
      </c>
      <c r="AC30" s="9" t="str">
        <f t="shared" si="14"/>
        <v>CNP2</v>
      </c>
      <c r="AD30" s="9" t="str">
        <f t="shared" si="8"/>
        <v>TSN</v>
      </c>
      <c r="AE30" s="9">
        <f t="shared" si="9"/>
        <v>150</v>
      </c>
      <c r="AF30" s="23">
        <f t="shared" si="10"/>
        <v>111</v>
      </c>
      <c r="AG30" s="209"/>
      <c r="AH30" s="209"/>
      <c r="AI30" s="235"/>
      <c r="AJ30" s="235"/>
      <c r="AK30" s="235"/>
      <c r="AL30" s="235"/>
    </row>
    <row r="31" spans="1:38" ht="14.25" hidden="1">
      <c r="A31" s="217" t="s">
        <v>312</v>
      </c>
      <c r="B31" s="215">
        <v>43174</v>
      </c>
      <c r="C31" s="216">
        <v>580</v>
      </c>
      <c r="D31" s="216">
        <v>8120</v>
      </c>
      <c r="E31" s="223">
        <v>558</v>
      </c>
      <c r="F31" s="223">
        <v>7450</v>
      </c>
      <c r="G31" s="244">
        <f t="shared" si="11"/>
        <v>-22</v>
      </c>
      <c r="H31" s="244">
        <f t="shared" si="15"/>
        <v>-670</v>
      </c>
      <c r="I31" s="219"/>
      <c r="J31" s="219"/>
      <c r="K31" s="218"/>
      <c r="L31" s="218"/>
      <c r="M31" s="218">
        <v>0</v>
      </c>
      <c r="N31" s="218">
        <v>0</v>
      </c>
      <c r="O31" s="220"/>
      <c r="P31" s="213"/>
      <c r="Q31" s="213"/>
      <c r="R31" s="213"/>
      <c r="S31" s="234"/>
      <c r="T31" s="213"/>
      <c r="U31" s="213"/>
      <c r="V31" s="213"/>
      <c r="W31" s="207"/>
      <c r="X31" s="207"/>
      <c r="Y31" s="207"/>
      <c r="Z31" s="207"/>
      <c r="AA31" s="9">
        <f t="shared" si="12"/>
        <v>12</v>
      </c>
      <c r="AB31" s="9" t="str">
        <f t="shared" si="13"/>
        <v>CNP2-T80-067-S</v>
      </c>
      <c r="AC31" s="9" t="str">
        <f t="shared" si="14"/>
        <v>CNP2</v>
      </c>
      <c r="AD31" s="9" t="str">
        <f t="shared" si="8"/>
        <v>TAO</v>
      </c>
      <c r="AE31" s="9">
        <f t="shared" si="9"/>
        <v>580</v>
      </c>
      <c r="AF31" s="23">
        <f t="shared" si="10"/>
        <v>558</v>
      </c>
      <c r="AG31" s="209"/>
      <c r="AH31" s="209"/>
      <c r="AI31" s="235"/>
      <c r="AJ31" s="235"/>
      <c r="AK31" s="235"/>
      <c r="AL31" s="235"/>
    </row>
    <row r="32" spans="1:38" ht="14.25" hidden="1">
      <c r="A32" s="217" t="s">
        <v>86</v>
      </c>
      <c r="B32" s="215">
        <v>43176</v>
      </c>
      <c r="C32" s="216">
        <v>250</v>
      </c>
      <c r="D32" s="216">
        <v>3500</v>
      </c>
      <c r="E32" s="223">
        <v>179</v>
      </c>
      <c r="F32" s="223">
        <v>2000</v>
      </c>
      <c r="G32" s="244">
        <f t="shared" si="11"/>
        <v>-71</v>
      </c>
      <c r="H32" s="244">
        <f t="shared" si="15"/>
        <v>-1500</v>
      </c>
      <c r="I32" s="218"/>
      <c r="J32" s="218"/>
      <c r="K32" s="218"/>
      <c r="L32" s="218"/>
      <c r="M32" s="218">
        <v>0</v>
      </c>
      <c r="N32" s="218">
        <v>0</v>
      </c>
      <c r="O32" s="220"/>
      <c r="P32" s="213"/>
      <c r="Q32" s="213"/>
      <c r="R32" s="213"/>
      <c r="S32" s="234"/>
      <c r="T32" s="213"/>
      <c r="U32" s="213"/>
      <c r="V32" s="213"/>
      <c r="W32" s="207"/>
      <c r="X32" s="207"/>
      <c r="Y32" s="207"/>
      <c r="Z32" s="207"/>
      <c r="AA32" s="9">
        <f t="shared" si="12"/>
        <v>12</v>
      </c>
      <c r="AB32" s="9" t="str">
        <f t="shared" si="13"/>
        <v>CNP2-T80-067-S</v>
      </c>
      <c r="AC32" s="9" t="str">
        <f t="shared" si="14"/>
        <v>CNP2</v>
      </c>
      <c r="AD32" s="9" t="str">
        <f t="shared" si="8"/>
        <v>NGB</v>
      </c>
      <c r="AE32" s="9">
        <f t="shared" si="9"/>
        <v>250</v>
      </c>
      <c r="AF32" s="23">
        <f t="shared" si="10"/>
        <v>179</v>
      </c>
      <c r="AG32" s="209"/>
      <c r="AH32" s="209"/>
      <c r="AI32" s="235"/>
      <c r="AJ32" s="235"/>
      <c r="AK32" s="235"/>
      <c r="AL32" s="235"/>
    </row>
    <row r="33" spans="1:38" ht="14.25" hidden="1">
      <c r="A33" s="217" t="s">
        <v>316</v>
      </c>
      <c r="B33" s="215" t="s">
        <v>292</v>
      </c>
      <c r="C33" s="216">
        <v>120</v>
      </c>
      <c r="D33" s="216">
        <v>1680</v>
      </c>
      <c r="E33" s="223">
        <v>399</v>
      </c>
      <c r="F33" s="223">
        <v>6300</v>
      </c>
      <c r="G33" s="244">
        <f t="shared" si="11"/>
        <v>279</v>
      </c>
      <c r="H33" s="244">
        <f t="shared" si="15"/>
        <v>4620</v>
      </c>
      <c r="I33" s="218"/>
      <c r="J33" s="218"/>
      <c r="K33" s="218"/>
      <c r="L33" s="218"/>
      <c r="M33" s="218">
        <v>0</v>
      </c>
      <c r="N33" s="218">
        <v>0</v>
      </c>
      <c r="O33" s="220"/>
      <c r="P33" s="213"/>
      <c r="Q33" s="213"/>
      <c r="R33" s="213"/>
      <c r="S33" s="234"/>
      <c r="T33" s="213"/>
      <c r="U33" s="213"/>
      <c r="V33" s="213"/>
      <c r="W33" s="207"/>
      <c r="X33" s="207"/>
      <c r="Y33" s="207"/>
      <c r="Z33" s="207"/>
      <c r="AA33" s="9">
        <f t="shared" si="12"/>
        <v>12</v>
      </c>
      <c r="AB33" s="9" t="str">
        <f t="shared" si="13"/>
        <v>CNP2-T80-067-S</v>
      </c>
      <c r="AC33" s="9" t="str">
        <f t="shared" si="14"/>
        <v>CNP2</v>
      </c>
      <c r="AD33" s="9" t="str">
        <f t="shared" si="8"/>
        <v>NGB T/S</v>
      </c>
      <c r="AE33" s="9">
        <f t="shared" si="9"/>
        <v>120</v>
      </c>
      <c r="AF33" s="23">
        <f t="shared" si="10"/>
        <v>399</v>
      </c>
      <c r="AG33" s="209"/>
      <c r="AH33" s="209"/>
      <c r="AI33" s="235"/>
      <c r="AJ33" s="235"/>
      <c r="AK33" s="235"/>
      <c r="AL33" s="235"/>
    </row>
    <row r="34" spans="1:38" ht="14.25" hidden="1">
      <c r="A34" s="217" t="s">
        <v>317</v>
      </c>
      <c r="B34" s="215">
        <v>43178</v>
      </c>
      <c r="C34" s="216">
        <v>370</v>
      </c>
      <c r="D34" s="216">
        <v>5180</v>
      </c>
      <c r="E34" s="223">
        <v>248</v>
      </c>
      <c r="F34" s="223">
        <v>4765</v>
      </c>
      <c r="G34" s="244">
        <f t="shared" si="11"/>
        <v>-122</v>
      </c>
      <c r="H34" s="244">
        <f t="shared" si="15"/>
        <v>-415</v>
      </c>
      <c r="I34" s="218"/>
      <c r="J34" s="218"/>
      <c r="K34" s="218"/>
      <c r="L34" s="218"/>
      <c r="M34" s="218">
        <v>0</v>
      </c>
      <c r="N34" s="218">
        <v>0</v>
      </c>
      <c r="O34" s="220"/>
      <c r="P34" s="213"/>
      <c r="Q34" s="213"/>
      <c r="R34" s="213"/>
      <c r="S34" s="213"/>
      <c r="T34" s="213"/>
      <c r="U34" s="213"/>
      <c r="V34" s="213"/>
      <c r="W34" s="234"/>
      <c r="X34" s="213"/>
      <c r="Y34" s="213"/>
      <c r="Z34" s="213"/>
      <c r="AA34" s="9">
        <f t="shared" si="12"/>
        <v>12</v>
      </c>
      <c r="AB34" s="9" t="str">
        <f t="shared" si="13"/>
        <v>CNP2-T80-067-S</v>
      </c>
      <c r="AC34" s="9" t="str">
        <f t="shared" si="14"/>
        <v>CNP2</v>
      </c>
      <c r="AD34" s="9" t="str">
        <f t="shared" si="8"/>
        <v>XMN</v>
      </c>
      <c r="AE34" s="9">
        <f t="shared" si="9"/>
        <v>370</v>
      </c>
      <c r="AF34" s="23">
        <f t="shared" si="10"/>
        <v>248</v>
      </c>
      <c r="AG34" s="207"/>
      <c r="AH34" s="207"/>
      <c r="AI34" s="208"/>
      <c r="AJ34" s="208"/>
      <c r="AK34" s="209"/>
      <c r="AL34" s="209"/>
    </row>
    <row r="35" spans="1:38" ht="14.25" hidden="1">
      <c r="A35" s="217" t="s">
        <v>318</v>
      </c>
      <c r="B35" s="224" t="s">
        <v>317</v>
      </c>
      <c r="C35" s="216">
        <v>200</v>
      </c>
      <c r="D35" s="216">
        <v>2800</v>
      </c>
      <c r="E35" s="223">
        <v>313</v>
      </c>
      <c r="F35" s="223">
        <v>3411</v>
      </c>
      <c r="G35" s="244">
        <f t="shared" si="11"/>
        <v>113</v>
      </c>
      <c r="H35" s="244">
        <f t="shared" si="15"/>
        <v>611</v>
      </c>
      <c r="I35" s="218"/>
      <c r="J35" s="218"/>
      <c r="K35" s="218"/>
      <c r="L35" s="218"/>
      <c r="M35" s="218">
        <v>0</v>
      </c>
      <c r="N35" s="218">
        <v>0</v>
      </c>
      <c r="O35" s="220"/>
      <c r="P35" s="213"/>
      <c r="Q35" s="213"/>
      <c r="R35" s="213"/>
      <c r="S35" s="213"/>
      <c r="T35" s="213"/>
      <c r="U35" s="213"/>
      <c r="V35" s="213"/>
      <c r="W35" s="234"/>
      <c r="X35" s="213"/>
      <c r="Y35" s="213"/>
      <c r="Z35" s="213"/>
      <c r="AA35" s="9">
        <f t="shared" si="12"/>
        <v>12</v>
      </c>
      <c r="AB35" s="9" t="str">
        <f t="shared" si="13"/>
        <v>CNP2-T80-067-S</v>
      </c>
      <c r="AC35" s="9" t="str">
        <f t="shared" si="14"/>
        <v>CNP2</v>
      </c>
      <c r="AD35" s="9" t="str">
        <f t="shared" si="8"/>
        <v>XMN T/S</v>
      </c>
      <c r="AE35" s="9">
        <f t="shared" si="9"/>
        <v>200</v>
      </c>
      <c r="AF35" s="23">
        <f t="shared" si="10"/>
        <v>313</v>
      </c>
      <c r="AG35" s="207"/>
      <c r="AH35" s="207"/>
      <c r="AI35" s="208"/>
      <c r="AJ35" s="208"/>
      <c r="AK35" s="209"/>
      <c r="AL35" s="209"/>
    </row>
    <row r="36" spans="1:38" ht="14.25" hidden="1">
      <c r="A36" s="217" t="s">
        <v>330</v>
      </c>
      <c r="B36" s="224" t="s">
        <v>331</v>
      </c>
      <c r="C36" s="261"/>
      <c r="D36" s="261"/>
      <c r="E36" s="223">
        <v>61</v>
      </c>
      <c r="F36" s="223">
        <v>1062</v>
      </c>
      <c r="G36" s="262">
        <f>E36-C36</f>
        <v>61</v>
      </c>
      <c r="H36" s="262">
        <f>F36-D36</f>
        <v>1062</v>
      </c>
      <c r="I36" s="218"/>
      <c r="J36" s="218"/>
      <c r="K36" s="218"/>
      <c r="L36" s="218"/>
      <c r="M36" s="218"/>
      <c r="N36" s="218"/>
      <c r="O36" s="220"/>
      <c r="P36" s="213"/>
      <c r="Q36" s="213"/>
      <c r="R36" s="213"/>
      <c r="S36" s="213"/>
      <c r="T36" s="213"/>
      <c r="U36" s="213"/>
      <c r="V36" s="213"/>
      <c r="W36" s="234"/>
      <c r="X36" s="213"/>
      <c r="Y36" s="213"/>
      <c r="Z36" s="213"/>
      <c r="AA36" s="9">
        <f t="shared" si="12"/>
        <v>12</v>
      </c>
      <c r="AB36" s="9" t="str">
        <f t="shared" si="13"/>
        <v>CNP2-T80-067-S</v>
      </c>
      <c r="AC36" s="9" t="str">
        <f t="shared" si="14"/>
        <v>CNP2</v>
      </c>
      <c r="AD36" s="9" t="str">
        <f>A36</f>
        <v>其余</v>
      </c>
      <c r="AE36" s="9">
        <f>C36</f>
        <v>0</v>
      </c>
      <c r="AF36" s="23">
        <f>E36</f>
        <v>61</v>
      </c>
      <c r="AG36" s="207"/>
      <c r="AH36" s="207"/>
      <c r="AI36" s="208"/>
      <c r="AJ36" s="208"/>
      <c r="AK36" s="209"/>
      <c r="AL36" s="209"/>
    </row>
    <row r="37" spans="1:38" ht="14.25" hidden="1">
      <c r="A37" s="217" t="s">
        <v>319</v>
      </c>
      <c r="B37" s="225"/>
      <c r="C37" s="226">
        <v>2350</v>
      </c>
      <c r="D37" s="226">
        <v>32900</v>
      </c>
      <c r="E37" s="226">
        <f>SUM(E25:E36)</f>
        <v>2267</v>
      </c>
      <c r="F37" s="226">
        <f>SUM(F25:F36)</f>
        <v>33872</v>
      </c>
      <c r="G37" s="29">
        <f t="shared" si="11"/>
        <v>-83</v>
      </c>
      <c r="H37" s="29">
        <f t="shared" si="15"/>
        <v>972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0"/>
      <c r="P37" s="213"/>
      <c r="Q37" s="213"/>
      <c r="R37" s="213"/>
      <c r="S37" s="213"/>
      <c r="T37" s="213"/>
      <c r="U37" s="213"/>
      <c r="V37" s="213"/>
      <c r="W37" s="234"/>
      <c r="X37" s="213"/>
      <c r="Y37" s="213"/>
      <c r="Z37" s="213"/>
      <c r="AA37" s="9">
        <f>AA35</f>
        <v>12</v>
      </c>
      <c r="AB37" s="9" t="str">
        <f>AB35</f>
        <v>CNP2-T80-067-S</v>
      </c>
      <c r="AC37" s="9" t="str">
        <f>AC35</f>
        <v>CNP2</v>
      </c>
      <c r="AD37" s="9" t="str">
        <f t="shared" si="8"/>
        <v>总舱位合计</v>
      </c>
      <c r="AE37" s="9">
        <f t="shared" si="9"/>
        <v>2350</v>
      </c>
      <c r="AF37" s="23">
        <f t="shared" si="10"/>
        <v>2267</v>
      </c>
      <c r="AG37" s="236"/>
      <c r="AH37" s="236"/>
      <c r="AI37" s="236"/>
      <c r="AJ37" s="236"/>
      <c r="AK37" s="236"/>
      <c r="AL37" s="236"/>
    </row>
    <row r="38" spans="1:38" ht="14.25" hidden="1">
      <c r="A38" s="228"/>
      <c r="B38" s="229"/>
      <c r="C38" s="230"/>
      <c r="D38" s="231" t="s">
        <v>320</v>
      </c>
      <c r="E38" s="232">
        <f>E37/C37</f>
        <v>0.96468085106382984</v>
      </c>
      <c r="F38" s="232">
        <f>F37/D37</f>
        <v>1.0295440729483283</v>
      </c>
      <c r="G38" s="229"/>
      <c r="H38" s="229"/>
      <c r="I38" s="213"/>
      <c r="J38" s="23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34"/>
      <c r="X38" s="213"/>
      <c r="Y38" s="213"/>
      <c r="Z38" s="213"/>
      <c r="AA38" s="9">
        <f t="shared" si="12"/>
        <v>12</v>
      </c>
      <c r="AB38" s="9" t="str">
        <f t="shared" si="13"/>
        <v>CNP2-T80-067-S</v>
      </c>
      <c r="AC38" s="9" t="str">
        <f t="shared" si="14"/>
        <v>CNP2</v>
      </c>
      <c r="AD38" s="9">
        <f t="shared" si="8"/>
        <v>0</v>
      </c>
      <c r="AE38" s="9">
        <f t="shared" si="9"/>
        <v>0</v>
      </c>
      <c r="AF38" s="23">
        <f t="shared" si="10"/>
        <v>0.96468085106382984</v>
      </c>
      <c r="AG38" s="236"/>
      <c r="AH38" s="236"/>
      <c r="AI38" s="236"/>
      <c r="AJ38" s="236"/>
      <c r="AK38" s="236"/>
      <c r="AL38" s="236"/>
    </row>
    <row r="39" spans="1:38" ht="14.25" hidden="1">
      <c r="A39" s="228"/>
      <c r="B39" s="229"/>
      <c r="C39" s="230"/>
      <c r="D39" s="231"/>
      <c r="E39" s="232"/>
      <c r="F39" s="232"/>
      <c r="G39" s="229"/>
      <c r="H39" s="229"/>
      <c r="I39" s="213"/>
      <c r="J39" s="23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34"/>
      <c r="X39" s="213"/>
      <c r="Y39" s="213"/>
      <c r="Z39" s="213"/>
      <c r="AA39" s="207"/>
      <c r="AB39" s="207"/>
      <c r="AC39" s="207"/>
      <c r="AD39" s="207"/>
      <c r="AE39" s="207"/>
      <c r="AF39" s="207"/>
      <c r="AG39" s="236"/>
      <c r="AH39" s="236"/>
      <c r="AI39" s="236"/>
      <c r="AJ39" s="236"/>
      <c r="AK39" s="236"/>
      <c r="AL39" s="236"/>
    </row>
    <row r="40" spans="1:38" ht="14.25" hidden="1">
      <c r="A40" s="228"/>
      <c r="B40" s="229"/>
      <c r="C40" s="230"/>
      <c r="D40" s="231"/>
      <c r="E40" s="232"/>
      <c r="F40" s="232"/>
      <c r="G40" s="229"/>
      <c r="H40" s="229"/>
      <c r="I40" s="213"/>
      <c r="J40" s="23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34"/>
      <c r="X40" s="213"/>
      <c r="Y40" s="213"/>
      <c r="Z40" s="213"/>
      <c r="AA40" s="207"/>
      <c r="AB40" s="207"/>
      <c r="AC40" s="207"/>
      <c r="AD40" s="207"/>
      <c r="AE40" s="207"/>
      <c r="AF40" s="207"/>
      <c r="AG40" s="236"/>
      <c r="AH40" s="236"/>
      <c r="AI40" s="236"/>
      <c r="AJ40" s="236"/>
      <c r="AK40" s="236"/>
      <c r="AL40" s="236"/>
    </row>
    <row r="41" spans="1:38" ht="14.25" hidden="1">
      <c r="A41" s="199" t="s">
        <v>293</v>
      </c>
      <c r="B41" s="200" t="s">
        <v>322</v>
      </c>
      <c r="C41" s="201"/>
      <c r="D41" s="202"/>
      <c r="E41" s="200" t="s">
        <v>390</v>
      </c>
      <c r="F41" s="200"/>
      <c r="G41" s="199" t="s">
        <v>295</v>
      </c>
      <c r="H41" s="203">
        <v>13</v>
      </c>
      <c r="I41" s="202"/>
      <c r="J41" s="204" t="s">
        <v>296</v>
      </c>
      <c r="K41" s="200"/>
      <c r="L41" s="199"/>
      <c r="M41" s="205"/>
      <c r="N41" s="200"/>
      <c r="O41" s="202"/>
      <c r="P41" s="213"/>
      <c r="Q41" s="213"/>
      <c r="R41" s="213"/>
      <c r="S41" s="213"/>
      <c r="T41" s="213"/>
      <c r="U41" s="213"/>
      <c r="V41" s="213"/>
      <c r="W41" s="234"/>
      <c r="X41" s="213"/>
      <c r="Y41" s="213"/>
      <c r="Z41" s="213"/>
      <c r="AA41" s="207"/>
      <c r="AB41" s="207"/>
      <c r="AC41" s="207"/>
      <c r="AD41" s="207"/>
      <c r="AE41" s="207"/>
      <c r="AF41" s="207"/>
      <c r="AG41" s="236"/>
      <c r="AH41" s="236"/>
      <c r="AI41" s="236"/>
      <c r="AJ41" s="236"/>
      <c r="AK41" s="236"/>
      <c r="AL41" s="236"/>
    </row>
    <row r="42" spans="1:38" ht="14.25" hidden="1">
      <c r="A42" s="211"/>
      <c r="B42" s="212"/>
      <c r="C42" s="639" t="s">
        <v>297</v>
      </c>
      <c r="D42" s="639"/>
      <c r="E42" s="639" t="s">
        <v>298</v>
      </c>
      <c r="F42" s="639"/>
      <c r="G42" s="639" t="s">
        <v>299</v>
      </c>
      <c r="H42" s="639"/>
      <c r="I42" s="640" t="s">
        <v>300</v>
      </c>
      <c r="J42" s="641"/>
      <c r="K42" s="641"/>
      <c r="L42" s="641"/>
      <c r="M42" s="641"/>
      <c r="N42" s="642"/>
      <c r="O42" s="643" t="s">
        <v>301</v>
      </c>
      <c r="P42" s="213"/>
      <c r="Q42" s="213"/>
      <c r="R42" s="213"/>
      <c r="S42" s="213"/>
      <c r="T42" s="213"/>
      <c r="U42" s="213"/>
      <c r="V42" s="213"/>
      <c r="W42" s="234"/>
      <c r="X42" s="213"/>
      <c r="Y42" s="213"/>
      <c r="Z42" s="213"/>
      <c r="AA42" s="207"/>
      <c r="AB42" s="207"/>
      <c r="AC42" s="207"/>
      <c r="AD42" s="207"/>
      <c r="AE42" s="207"/>
      <c r="AF42" s="207"/>
      <c r="AG42" s="236"/>
      <c r="AH42" s="236"/>
      <c r="AI42" s="236"/>
      <c r="AJ42" s="236"/>
      <c r="AK42" s="236"/>
      <c r="AL42" s="236"/>
    </row>
    <row r="43" spans="1:38" ht="14.25" hidden="1">
      <c r="A43" s="214" t="s">
        <v>6</v>
      </c>
      <c r="B43" s="215" t="s">
        <v>7</v>
      </c>
      <c r="C43" s="639"/>
      <c r="D43" s="639"/>
      <c r="E43" s="639"/>
      <c r="F43" s="639"/>
      <c r="G43" s="639"/>
      <c r="H43" s="639"/>
      <c r="I43" s="243" t="s">
        <v>302</v>
      </c>
      <c r="J43" s="243" t="s">
        <v>9</v>
      </c>
      <c r="K43" s="243" t="s">
        <v>303</v>
      </c>
      <c r="L43" s="243" t="s">
        <v>11</v>
      </c>
      <c r="M43" s="640" t="s">
        <v>304</v>
      </c>
      <c r="N43" s="642"/>
      <c r="O43" s="644"/>
      <c r="P43" s="213"/>
      <c r="Q43" s="213"/>
      <c r="R43" s="213"/>
      <c r="S43" s="234"/>
      <c r="T43" s="213"/>
      <c r="U43" s="213"/>
      <c r="V43" s="213"/>
      <c r="W43" s="207"/>
      <c r="X43" s="207"/>
      <c r="Y43" s="207"/>
      <c r="Z43" s="207"/>
      <c r="AA43" s="207"/>
      <c r="AB43" s="207"/>
      <c r="AC43" s="221"/>
      <c r="AD43" s="207"/>
      <c r="AE43" s="207"/>
      <c r="AF43" s="222"/>
      <c r="AG43" s="236"/>
      <c r="AH43" s="236"/>
      <c r="AI43" s="236"/>
      <c r="AJ43" s="236"/>
      <c r="AK43" s="236"/>
      <c r="AL43" s="236"/>
    </row>
    <row r="44" spans="1:38" ht="14.25" hidden="1">
      <c r="A44" s="211"/>
      <c r="B44" s="212"/>
      <c r="C44" s="243" t="s">
        <v>13</v>
      </c>
      <c r="D44" s="243" t="s">
        <v>14</v>
      </c>
      <c r="E44" s="243" t="s">
        <v>13</v>
      </c>
      <c r="F44" s="243" t="s">
        <v>14</v>
      </c>
      <c r="G44" s="243" t="s">
        <v>13</v>
      </c>
      <c r="H44" s="243" t="s">
        <v>14</v>
      </c>
      <c r="I44" s="243" t="s">
        <v>13</v>
      </c>
      <c r="J44" s="243" t="s">
        <v>14</v>
      </c>
      <c r="K44" s="243" t="s">
        <v>13</v>
      </c>
      <c r="L44" s="243" t="s">
        <v>14</v>
      </c>
      <c r="M44" s="243"/>
      <c r="N44" s="243"/>
      <c r="O44" s="645"/>
      <c r="P44" s="213"/>
      <c r="Q44" s="213"/>
      <c r="R44" s="213"/>
      <c r="S44" s="234"/>
      <c r="T44" s="213"/>
      <c r="U44" s="213"/>
      <c r="V44" s="213"/>
      <c r="W44" s="207"/>
      <c r="X44" s="207"/>
      <c r="Y44" s="207"/>
      <c r="Z44" s="207"/>
      <c r="AA44" s="207" t="s">
        <v>305</v>
      </c>
      <c r="AB44" s="207" t="s">
        <v>306</v>
      </c>
      <c r="AC44" s="207" t="s">
        <v>307</v>
      </c>
      <c r="AD44" s="207" t="s">
        <v>308</v>
      </c>
      <c r="AE44" s="207" t="s">
        <v>309</v>
      </c>
      <c r="AF44" s="207" t="s">
        <v>310</v>
      </c>
      <c r="AG44" s="236"/>
      <c r="AH44" s="236"/>
      <c r="AI44" s="236"/>
      <c r="AJ44" s="236"/>
      <c r="AK44" s="236"/>
      <c r="AL44" s="236"/>
    </row>
    <row r="45" spans="1:38" ht="14.25" hidden="1">
      <c r="A45" s="217" t="s">
        <v>311</v>
      </c>
      <c r="B45" s="215"/>
      <c r="C45" s="243">
        <v>100</v>
      </c>
      <c r="D45" s="243">
        <v>1400</v>
      </c>
      <c r="E45" s="218"/>
      <c r="F45" s="218"/>
      <c r="G45" s="243">
        <v>-100</v>
      </c>
      <c r="H45" s="243">
        <v>-1400</v>
      </c>
      <c r="I45" s="219"/>
      <c r="J45" s="219"/>
      <c r="K45" s="218"/>
      <c r="L45" s="218"/>
      <c r="M45" s="218">
        <v>0</v>
      </c>
      <c r="N45" s="218">
        <v>0</v>
      </c>
      <c r="O45" s="220"/>
      <c r="P45" s="213"/>
      <c r="Q45" s="213"/>
      <c r="R45" s="213"/>
      <c r="S45" s="234"/>
      <c r="T45" s="213"/>
      <c r="U45" s="213"/>
      <c r="V45" s="213"/>
      <c r="W45" s="207"/>
      <c r="X45" s="207"/>
      <c r="Y45" s="207"/>
      <c r="Z45" s="207"/>
      <c r="AA45" s="9">
        <f>H41</f>
        <v>13</v>
      </c>
      <c r="AB45" s="9" t="str">
        <f>E41</f>
        <v>CNP2-Q79-011-S</v>
      </c>
      <c r="AC45" s="22" t="str">
        <f>A41</f>
        <v>CNP2</v>
      </c>
      <c r="AD45" s="9" t="str">
        <f t="shared" ref="AD45:AD58" si="16">A45</f>
        <v>RCL合作</v>
      </c>
      <c r="AE45" s="9">
        <f t="shared" ref="AE45:AE58" si="17">C45</f>
        <v>100</v>
      </c>
      <c r="AF45" s="23">
        <f t="shared" ref="AF45:AF58" si="18">E45</f>
        <v>0</v>
      </c>
      <c r="AG45" s="236"/>
      <c r="AH45" s="236"/>
      <c r="AI45" s="236"/>
      <c r="AJ45" s="236"/>
      <c r="AK45" s="236"/>
      <c r="AL45" s="236"/>
    </row>
    <row r="46" spans="1:38" ht="14.25" hidden="1">
      <c r="A46" s="217" t="s">
        <v>313</v>
      </c>
      <c r="B46" s="215" t="s">
        <v>314</v>
      </c>
      <c r="C46" s="243">
        <v>60</v>
      </c>
      <c r="D46" s="243">
        <v>840</v>
      </c>
      <c r="E46" s="223">
        <v>17</v>
      </c>
      <c r="F46" s="223">
        <v>350</v>
      </c>
      <c r="G46" s="244">
        <f t="shared" ref="G46:G57" si="19">E46-C46</f>
        <v>-43</v>
      </c>
      <c r="H46" s="244">
        <f t="shared" ref="H46:H57" si="20">F46-D46</f>
        <v>-490</v>
      </c>
      <c r="I46" s="218"/>
      <c r="J46" s="218"/>
      <c r="K46" s="218"/>
      <c r="L46" s="218"/>
      <c r="M46" s="218">
        <v>0</v>
      </c>
      <c r="N46" s="218">
        <v>0</v>
      </c>
      <c r="O46" s="220"/>
      <c r="P46" s="213"/>
      <c r="Q46" s="213"/>
      <c r="R46" s="213"/>
      <c r="S46" s="234"/>
      <c r="T46" s="213"/>
      <c r="U46" s="213"/>
      <c r="V46" s="213"/>
      <c r="W46" s="207"/>
      <c r="X46" s="207"/>
      <c r="Y46" s="207"/>
      <c r="Z46" s="207"/>
      <c r="AA46" s="9">
        <f>AA45</f>
        <v>13</v>
      </c>
      <c r="AB46" s="9" t="str">
        <f>AB45</f>
        <v>CNP2-Q79-011-S</v>
      </c>
      <c r="AC46" s="9" t="str">
        <f>AC45</f>
        <v>CNP2</v>
      </c>
      <c r="AD46" s="9" t="str">
        <f t="shared" si="16"/>
        <v>WUH</v>
      </c>
      <c r="AE46" s="9">
        <f t="shared" si="17"/>
        <v>60</v>
      </c>
      <c r="AF46" s="23">
        <f t="shared" si="18"/>
        <v>17</v>
      </c>
      <c r="AG46" s="236"/>
      <c r="AH46" s="236"/>
      <c r="AI46" s="236"/>
      <c r="AJ46" s="236"/>
      <c r="AK46" s="236"/>
      <c r="AL46" s="236"/>
    </row>
    <row r="47" spans="1:38" ht="14.25" hidden="1">
      <c r="A47" s="217" t="s">
        <v>314</v>
      </c>
      <c r="B47" s="215">
        <f>B27+7</f>
        <v>43179</v>
      </c>
      <c r="C47" s="243">
        <v>370</v>
      </c>
      <c r="D47" s="243">
        <v>5180</v>
      </c>
      <c r="E47" s="223">
        <v>174</v>
      </c>
      <c r="F47" s="223">
        <v>2945</v>
      </c>
      <c r="G47" s="244">
        <f t="shared" si="19"/>
        <v>-196</v>
      </c>
      <c r="H47" s="244">
        <f t="shared" si="20"/>
        <v>-2235</v>
      </c>
      <c r="I47" s="218"/>
      <c r="J47" s="218"/>
      <c r="K47" s="218"/>
      <c r="L47" s="218"/>
      <c r="M47" s="218">
        <v>0</v>
      </c>
      <c r="N47" s="218">
        <v>0</v>
      </c>
      <c r="O47" s="220"/>
      <c r="P47" s="213"/>
      <c r="Q47" s="213"/>
      <c r="R47" s="213"/>
      <c r="S47" s="234"/>
      <c r="T47" s="213"/>
      <c r="U47" s="213"/>
      <c r="V47" s="213"/>
      <c r="W47" s="207"/>
      <c r="X47" s="207"/>
      <c r="Y47" s="207"/>
      <c r="Z47" s="207"/>
      <c r="AA47" s="9">
        <f t="shared" ref="AA47:AA58" si="21">AA46</f>
        <v>13</v>
      </c>
      <c r="AB47" s="9" t="str">
        <f t="shared" ref="AB47:AB58" si="22">AB46</f>
        <v>CNP2-Q79-011-S</v>
      </c>
      <c r="AC47" s="9" t="str">
        <f t="shared" ref="AC47:AC58" si="23">AC46</f>
        <v>CNP2</v>
      </c>
      <c r="AD47" s="9" t="str">
        <f t="shared" si="16"/>
        <v>SHA</v>
      </c>
      <c r="AE47" s="9">
        <f t="shared" si="17"/>
        <v>370</v>
      </c>
      <c r="AF47" s="23">
        <f t="shared" si="18"/>
        <v>174</v>
      </c>
      <c r="AG47" s="236"/>
      <c r="AH47" s="236"/>
      <c r="AI47" s="236"/>
      <c r="AJ47" s="236"/>
      <c r="AK47" s="236"/>
      <c r="AL47" s="236"/>
    </row>
    <row r="48" spans="1:38" ht="14.25" hidden="1">
      <c r="A48" s="217" t="s">
        <v>315</v>
      </c>
      <c r="B48" s="224" t="s">
        <v>314</v>
      </c>
      <c r="C48" s="243">
        <v>180</v>
      </c>
      <c r="D48" s="243">
        <v>2520</v>
      </c>
      <c r="E48" s="223">
        <v>96</v>
      </c>
      <c r="F48" s="223">
        <v>1349</v>
      </c>
      <c r="G48" s="244">
        <f t="shared" si="19"/>
        <v>-84</v>
      </c>
      <c r="H48" s="244">
        <f t="shared" si="20"/>
        <v>-1171</v>
      </c>
      <c r="I48" s="218"/>
      <c r="J48" s="218"/>
      <c r="K48" s="218"/>
      <c r="L48" s="218"/>
      <c r="M48" s="218">
        <v>0</v>
      </c>
      <c r="N48" s="218">
        <v>0</v>
      </c>
      <c r="O48" s="220"/>
      <c r="P48" s="213"/>
      <c r="Q48" s="213"/>
      <c r="R48" s="213"/>
      <c r="S48" s="234"/>
      <c r="T48" s="213"/>
      <c r="U48" s="213"/>
      <c r="V48" s="213"/>
      <c r="W48" s="207"/>
      <c r="X48" s="207"/>
      <c r="Y48" s="207"/>
      <c r="Z48" s="207"/>
      <c r="AA48" s="9">
        <f t="shared" si="21"/>
        <v>13</v>
      </c>
      <c r="AB48" s="9" t="str">
        <f t="shared" si="22"/>
        <v>CNP2-Q79-011-S</v>
      </c>
      <c r="AC48" s="9" t="str">
        <f t="shared" si="23"/>
        <v>CNP2</v>
      </c>
      <c r="AD48" s="9" t="str">
        <f t="shared" si="16"/>
        <v>SHA T/S</v>
      </c>
      <c r="AE48" s="9">
        <f t="shared" si="17"/>
        <v>180</v>
      </c>
      <c r="AF48" s="23">
        <f t="shared" si="18"/>
        <v>96</v>
      </c>
      <c r="AG48" s="236"/>
      <c r="AH48" s="236"/>
      <c r="AI48" s="236"/>
      <c r="AJ48" s="236"/>
      <c r="AK48" s="236"/>
      <c r="AL48" s="236"/>
    </row>
    <row r="49" spans="1:38" ht="14.25" hidden="1">
      <c r="A49" s="217" t="s">
        <v>290</v>
      </c>
      <c r="B49" s="215" t="s">
        <v>312</v>
      </c>
      <c r="C49" s="243">
        <v>70</v>
      </c>
      <c r="D49" s="243">
        <v>980</v>
      </c>
      <c r="E49" s="223">
        <v>23</v>
      </c>
      <c r="F49" s="223">
        <v>605</v>
      </c>
      <c r="G49" s="244">
        <f t="shared" si="19"/>
        <v>-47</v>
      </c>
      <c r="H49" s="244">
        <f t="shared" si="20"/>
        <v>-375</v>
      </c>
      <c r="I49" s="219"/>
      <c r="J49" s="219"/>
      <c r="K49" s="223"/>
      <c r="L49" s="223"/>
      <c r="M49" s="218">
        <v>0</v>
      </c>
      <c r="N49" s="218">
        <v>0</v>
      </c>
      <c r="O49" s="220"/>
      <c r="P49" s="213"/>
      <c r="Q49" s="213"/>
      <c r="R49" s="213"/>
      <c r="S49" s="234"/>
      <c r="T49" s="213"/>
      <c r="U49" s="213"/>
      <c r="V49" s="213"/>
      <c r="W49" s="207"/>
      <c r="X49" s="207"/>
      <c r="Y49" s="207"/>
      <c r="Z49" s="207"/>
      <c r="AA49" s="9">
        <f t="shared" si="21"/>
        <v>13</v>
      </c>
      <c r="AB49" s="9" t="str">
        <f t="shared" si="22"/>
        <v>CNP2-Q79-011-S</v>
      </c>
      <c r="AC49" s="9" t="str">
        <f t="shared" si="23"/>
        <v>CNP2</v>
      </c>
      <c r="AD49" s="9" t="str">
        <f t="shared" si="16"/>
        <v>DLC</v>
      </c>
      <c r="AE49" s="9">
        <f t="shared" si="17"/>
        <v>70</v>
      </c>
      <c r="AF49" s="23">
        <f t="shared" si="18"/>
        <v>23</v>
      </c>
      <c r="AG49" s="236"/>
      <c r="AH49" s="236"/>
      <c r="AI49" s="236"/>
      <c r="AJ49" s="236"/>
      <c r="AK49" s="236"/>
      <c r="AL49" s="236"/>
    </row>
    <row r="50" spans="1:38" ht="14.25" hidden="1">
      <c r="A50" s="217" t="s">
        <v>291</v>
      </c>
      <c r="B50" s="215" t="s">
        <v>312</v>
      </c>
      <c r="C50" s="243">
        <v>150</v>
      </c>
      <c r="D50" s="243">
        <v>2100</v>
      </c>
      <c r="E50" s="223">
        <v>87</v>
      </c>
      <c r="F50" s="223">
        <v>1855</v>
      </c>
      <c r="G50" s="244">
        <f t="shared" si="19"/>
        <v>-63</v>
      </c>
      <c r="H50" s="244">
        <f t="shared" si="20"/>
        <v>-245</v>
      </c>
      <c r="I50" s="223"/>
      <c r="J50" s="223"/>
      <c r="K50" s="223"/>
      <c r="L50" s="223"/>
      <c r="M50" s="218">
        <v>0</v>
      </c>
      <c r="N50" s="218">
        <v>0</v>
      </c>
      <c r="O50" s="220"/>
      <c r="P50" s="213"/>
      <c r="Q50" s="213"/>
      <c r="R50" s="213"/>
      <c r="S50" s="234"/>
      <c r="T50" s="213"/>
      <c r="U50" s="213"/>
      <c r="V50" s="213"/>
      <c r="W50" s="207"/>
      <c r="X50" s="207"/>
      <c r="Y50" s="207"/>
      <c r="Z50" s="207"/>
      <c r="AA50" s="9">
        <f t="shared" si="21"/>
        <v>13</v>
      </c>
      <c r="AB50" s="9" t="str">
        <f t="shared" si="22"/>
        <v>CNP2-Q79-011-S</v>
      </c>
      <c r="AC50" s="9" t="str">
        <f t="shared" si="23"/>
        <v>CNP2</v>
      </c>
      <c r="AD50" s="9" t="str">
        <f t="shared" si="16"/>
        <v>TSN</v>
      </c>
      <c r="AE50" s="9">
        <f t="shared" si="17"/>
        <v>150</v>
      </c>
      <c r="AF50" s="23">
        <f t="shared" si="18"/>
        <v>87</v>
      </c>
      <c r="AG50" s="236"/>
      <c r="AH50" s="236"/>
      <c r="AI50" s="236"/>
      <c r="AJ50" s="236"/>
      <c r="AK50" s="236"/>
      <c r="AL50" s="236"/>
    </row>
    <row r="51" spans="1:38" ht="14.25" hidden="1">
      <c r="A51" s="217" t="s">
        <v>312</v>
      </c>
      <c r="B51" s="215">
        <f>B31+7</f>
        <v>43181</v>
      </c>
      <c r="C51" s="243">
        <v>580</v>
      </c>
      <c r="D51" s="243">
        <v>8120</v>
      </c>
      <c r="E51" s="223">
        <v>657</v>
      </c>
      <c r="F51" s="223">
        <v>9600</v>
      </c>
      <c r="G51" s="244">
        <f t="shared" si="19"/>
        <v>77</v>
      </c>
      <c r="H51" s="244">
        <f t="shared" si="20"/>
        <v>1480</v>
      </c>
      <c r="I51" s="219"/>
      <c r="J51" s="219"/>
      <c r="K51" s="218"/>
      <c r="L51" s="218"/>
      <c r="M51" s="218">
        <v>0</v>
      </c>
      <c r="N51" s="218">
        <v>0</v>
      </c>
      <c r="O51" s="220"/>
      <c r="P51" s="213"/>
      <c r="Q51" s="213"/>
      <c r="R51" s="213"/>
      <c r="S51" s="234"/>
      <c r="T51" s="213"/>
      <c r="U51" s="213"/>
      <c r="V51" s="213"/>
      <c r="W51" s="207"/>
      <c r="X51" s="207"/>
      <c r="Y51" s="207"/>
      <c r="Z51" s="207"/>
      <c r="AA51" s="9">
        <f t="shared" si="21"/>
        <v>13</v>
      </c>
      <c r="AB51" s="9" t="str">
        <f t="shared" si="22"/>
        <v>CNP2-Q79-011-S</v>
      </c>
      <c r="AC51" s="9" t="str">
        <f t="shared" si="23"/>
        <v>CNP2</v>
      </c>
      <c r="AD51" s="9" t="str">
        <f t="shared" si="16"/>
        <v>TAO</v>
      </c>
      <c r="AE51" s="9">
        <f t="shared" si="17"/>
        <v>580</v>
      </c>
      <c r="AF51" s="23">
        <f t="shared" si="18"/>
        <v>657</v>
      </c>
      <c r="AG51" s="236"/>
      <c r="AH51" s="236"/>
      <c r="AI51" s="236"/>
      <c r="AJ51" s="236"/>
      <c r="AK51" s="236"/>
      <c r="AL51" s="236"/>
    </row>
    <row r="52" spans="1:38" ht="14.25" hidden="1">
      <c r="A52" s="217" t="s">
        <v>86</v>
      </c>
      <c r="B52" s="215">
        <f>B32+7</f>
        <v>43183</v>
      </c>
      <c r="C52" s="243">
        <v>250</v>
      </c>
      <c r="D52" s="243">
        <v>3500</v>
      </c>
      <c r="E52" s="223">
        <v>241</v>
      </c>
      <c r="F52" s="223">
        <v>2568</v>
      </c>
      <c r="G52" s="244">
        <f t="shared" si="19"/>
        <v>-9</v>
      </c>
      <c r="H52" s="244">
        <f t="shared" si="20"/>
        <v>-932</v>
      </c>
      <c r="I52" s="218"/>
      <c r="J52" s="218"/>
      <c r="K52" s="218"/>
      <c r="L52" s="218"/>
      <c r="M52" s="218">
        <v>0</v>
      </c>
      <c r="N52" s="218">
        <v>0</v>
      </c>
      <c r="O52" s="220"/>
      <c r="P52" s="213"/>
      <c r="Q52" s="213"/>
      <c r="R52" s="213"/>
      <c r="S52" s="234"/>
      <c r="T52" s="213"/>
      <c r="U52" s="213"/>
      <c r="V52" s="213"/>
      <c r="W52" s="207"/>
      <c r="X52" s="207"/>
      <c r="Y52" s="207"/>
      <c r="Z52" s="207"/>
      <c r="AA52" s="9">
        <f t="shared" si="21"/>
        <v>13</v>
      </c>
      <c r="AB52" s="9" t="str">
        <f t="shared" si="22"/>
        <v>CNP2-Q79-011-S</v>
      </c>
      <c r="AC52" s="9" t="str">
        <f t="shared" si="23"/>
        <v>CNP2</v>
      </c>
      <c r="AD52" s="9" t="str">
        <f t="shared" si="16"/>
        <v>NGB</v>
      </c>
      <c r="AE52" s="9">
        <f t="shared" si="17"/>
        <v>250</v>
      </c>
      <c r="AF52" s="23">
        <f t="shared" si="18"/>
        <v>241</v>
      </c>
      <c r="AG52" s="236"/>
      <c r="AH52" s="236"/>
      <c r="AI52" s="236"/>
      <c r="AJ52" s="236"/>
      <c r="AK52" s="236"/>
      <c r="AL52" s="236"/>
    </row>
    <row r="53" spans="1:38" ht="14.25" hidden="1">
      <c r="A53" s="217" t="s">
        <v>316</v>
      </c>
      <c r="B53" s="215" t="s">
        <v>292</v>
      </c>
      <c r="C53" s="243">
        <v>120</v>
      </c>
      <c r="D53" s="243">
        <v>1680</v>
      </c>
      <c r="E53" s="223">
        <v>223</v>
      </c>
      <c r="F53" s="223">
        <v>3267</v>
      </c>
      <c r="G53" s="244">
        <f t="shared" si="19"/>
        <v>103</v>
      </c>
      <c r="H53" s="244">
        <f t="shared" si="20"/>
        <v>1587</v>
      </c>
      <c r="I53" s="218"/>
      <c r="J53" s="218"/>
      <c r="K53" s="218"/>
      <c r="L53" s="218"/>
      <c r="M53" s="218">
        <v>0</v>
      </c>
      <c r="N53" s="218">
        <v>0</v>
      </c>
      <c r="O53" s="220"/>
      <c r="P53" s="213"/>
      <c r="Q53" s="213"/>
      <c r="R53" s="213"/>
      <c r="S53" s="234"/>
      <c r="T53" s="213"/>
      <c r="U53" s="213"/>
      <c r="V53" s="213"/>
      <c r="W53" s="207"/>
      <c r="X53" s="207"/>
      <c r="Y53" s="207"/>
      <c r="Z53" s="207"/>
      <c r="AA53" s="9">
        <f t="shared" si="21"/>
        <v>13</v>
      </c>
      <c r="AB53" s="9" t="str">
        <f t="shared" si="22"/>
        <v>CNP2-Q79-011-S</v>
      </c>
      <c r="AC53" s="9" t="str">
        <f t="shared" si="23"/>
        <v>CNP2</v>
      </c>
      <c r="AD53" s="9" t="str">
        <f t="shared" si="16"/>
        <v>NGB T/S</v>
      </c>
      <c r="AE53" s="9">
        <f t="shared" si="17"/>
        <v>120</v>
      </c>
      <c r="AF53" s="23">
        <f t="shared" si="18"/>
        <v>223</v>
      </c>
      <c r="AG53" s="236"/>
      <c r="AH53" s="236"/>
      <c r="AI53" s="236"/>
      <c r="AJ53" s="236"/>
      <c r="AK53" s="236"/>
      <c r="AL53" s="236"/>
    </row>
    <row r="54" spans="1:38" ht="14.25" hidden="1">
      <c r="A54" s="217" t="s">
        <v>317</v>
      </c>
      <c r="B54" s="215">
        <f>B34+7</f>
        <v>43185</v>
      </c>
      <c r="C54" s="243">
        <v>370</v>
      </c>
      <c r="D54" s="243">
        <v>5180</v>
      </c>
      <c r="E54" s="223">
        <v>314</v>
      </c>
      <c r="F54" s="223">
        <v>3400</v>
      </c>
      <c r="G54" s="244">
        <f t="shared" si="19"/>
        <v>-56</v>
      </c>
      <c r="H54" s="244">
        <f t="shared" si="20"/>
        <v>-1780</v>
      </c>
      <c r="I54" s="218"/>
      <c r="J54" s="218"/>
      <c r="K54" s="218"/>
      <c r="L54" s="218"/>
      <c r="M54" s="218">
        <v>0</v>
      </c>
      <c r="N54" s="218">
        <v>0</v>
      </c>
      <c r="O54" s="220"/>
      <c r="P54" s="213"/>
      <c r="Q54" s="213"/>
      <c r="R54" s="213"/>
      <c r="S54" s="213"/>
      <c r="T54" s="213"/>
      <c r="U54" s="213"/>
      <c r="V54" s="213"/>
      <c r="W54" s="234"/>
      <c r="X54" s="213"/>
      <c r="Y54" s="213"/>
      <c r="Z54" s="213"/>
      <c r="AA54" s="9">
        <f t="shared" si="21"/>
        <v>13</v>
      </c>
      <c r="AB54" s="9" t="str">
        <f t="shared" si="22"/>
        <v>CNP2-Q79-011-S</v>
      </c>
      <c r="AC54" s="9" t="str">
        <f t="shared" si="23"/>
        <v>CNP2</v>
      </c>
      <c r="AD54" s="9" t="str">
        <f t="shared" si="16"/>
        <v>XMN</v>
      </c>
      <c r="AE54" s="9">
        <f t="shared" si="17"/>
        <v>370</v>
      </c>
      <c r="AF54" s="23">
        <f t="shared" si="18"/>
        <v>314</v>
      </c>
      <c r="AG54" s="236"/>
      <c r="AH54" s="236"/>
      <c r="AI54" s="236"/>
      <c r="AJ54" s="236"/>
      <c r="AK54" s="236"/>
      <c r="AL54" s="236"/>
    </row>
    <row r="55" spans="1:38" ht="14.25" hidden="1">
      <c r="A55" s="217" t="s">
        <v>318</v>
      </c>
      <c r="B55" s="224" t="s">
        <v>317</v>
      </c>
      <c r="C55" s="243">
        <v>200</v>
      </c>
      <c r="D55" s="243">
        <v>2800</v>
      </c>
      <c r="E55" s="223">
        <v>305</v>
      </c>
      <c r="F55" s="223">
        <v>3705</v>
      </c>
      <c r="G55" s="244">
        <f t="shared" si="19"/>
        <v>105</v>
      </c>
      <c r="H55" s="244">
        <f t="shared" si="20"/>
        <v>905</v>
      </c>
      <c r="I55" s="218"/>
      <c r="J55" s="218"/>
      <c r="K55" s="218"/>
      <c r="L55" s="218"/>
      <c r="M55" s="218">
        <v>0</v>
      </c>
      <c r="N55" s="218">
        <v>0</v>
      </c>
      <c r="O55" s="220"/>
      <c r="P55" s="213"/>
      <c r="Q55" s="213"/>
      <c r="R55" s="213"/>
      <c r="S55" s="213"/>
      <c r="T55" s="213"/>
      <c r="U55" s="213"/>
      <c r="V55" s="213"/>
      <c r="W55" s="234"/>
      <c r="X55" s="213"/>
      <c r="Y55" s="213"/>
      <c r="Z55" s="213"/>
      <c r="AA55" s="9">
        <f t="shared" si="21"/>
        <v>13</v>
      </c>
      <c r="AB55" s="9" t="str">
        <f t="shared" si="22"/>
        <v>CNP2-Q79-011-S</v>
      </c>
      <c r="AC55" s="9" t="str">
        <f t="shared" si="23"/>
        <v>CNP2</v>
      </c>
      <c r="AD55" s="9" t="str">
        <f t="shared" si="16"/>
        <v>XMN T/S</v>
      </c>
      <c r="AE55" s="9">
        <f t="shared" si="17"/>
        <v>200</v>
      </c>
      <c r="AF55" s="23">
        <f t="shared" si="18"/>
        <v>305</v>
      </c>
      <c r="AG55" s="236"/>
      <c r="AH55" s="236"/>
      <c r="AI55" s="236"/>
      <c r="AJ55" s="236"/>
      <c r="AK55" s="236"/>
      <c r="AL55" s="236"/>
    </row>
    <row r="56" spans="1:38" ht="14.25" hidden="1">
      <c r="A56" s="217" t="s">
        <v>330</v>
      </c>
      <c r="B56" s="224" t="s">
        <v>331</v>
      </c>
      <c r="C56" s="347"/>
      <c r="D56" s="347"/>
      <c r="E56" s="223">
        <v>22</v>
      </c>
      <c r="F56" s="223">
        <v>398</v>
      </c>
      <c r="G56" s="348">
        <f>E56-C56</f>
        <v>22</v>
      </c>
      <c r="H56" s="348">
        <f>F56-D56</f>
        <v>398</v>
      </c>
      <c r="I56" s="218"/>
      <c r="J56" s="218"/>
      <c r="K56" s="218"/>
      <c r="L56" s="218"/>
      <c r="M56" s="218">
        <v>0</v>
      </c>
      <c r="N56" s="218">
        <v>0</v>
      </c>
      <c r="O56" s="220"/>
      <c r="P56" s="213"/>
      <c r="Q56" s="213"/>
      <c r="R56" s="213"/>
      <c r="S56" s="213"/>
      <c r="T56" s="213"/>
      <c r="U56" s="213"/>
      <c r="V56" s="213"/>
      <c r="W56" s="234"/>
      <c r="X56" s="213"/>
      <c r="Y56" s="213"/>
      <c r="Z56" s="213"/>
      <c r="AA56" s="9"/>
      <c r="AB56" s="9"/>
      <c r="AC56" s="9"/>
      <c r="AD56" s="9"/>
      <c r="AE56" s="9"/>
      <c r="AF56" s="23">
        <f t="shared" si="18"/>
        <v>22</v>
      </c>
      <c r="AG56" s="236"/>
      <c r="AH56" s="236"/>
      <c r="AI56" s="236"/>
      <c r="AJ56" s="236"/>
      <c r="AK56" s="236"/>
      <c r="AL56" s="236"/>
    </row>
    <row r="57" spans="1:38" ht="14.25" hidden="1">
      <c r="A57" s="217" t="s">
        <v>319</v>
      </c>
      <c r="B57" s="225"/>
      <c r="C57" s="226">
        <v>2350</v>
      </c>
      <c r="D57" s="226">
        <v>32900</v>
      </c>
      <c r="E57" s="226">
        <f>SUM(E44:E56)</f>
        <v>2159</v>
      </c>
      <c r="F57" s="226">
        <f>SUM(F44:F56)</f>
        <v>30042</v>
      </c>
      <c r="G57" s="29">
        <f t="shared" si="19"/>
        <v>-191</v>
      </c>
      <c r="H57" s="29">
        <f t="shared" si="20"/>
        <v>-2858</v>
      </c>
      <c r="I57" s="227">
        <v>0</v>
      </c>
      <c r="J57" s="227">
        <v>0</v>
      </c>
      <c r="K57" s="227">
        <v>0</v>
      </c>
      <c r="L57" s="227">
        <v>0</v>
      </c>
      <c r="M57" s="227">
        <v>0</v>
      </c>
      <c r="N57" s="227">
        <v>0</v>
      </c>
      <c r="O57" s="220"/>
      <c r="P57" s="213"/>
      <c r="Q57" s="213"/>
      <c r="R57" s="213"/>
      <c r="S57" s="213"/>
      <c r="T57" s="213"/>
      <c r="U57" s="213"/>
      <c r="V57" s="213"/>
      <c r="W57" s="234"/>
      <c r="X57" s="213"/>
      <c r="Y57" s="213"/>
      <c r="Z57" s="213"/>
      <c r="AA57" s="9">
        <f>AA55</f>
        <v>13</v>
      </c>
      <c r="AB57" s="9" t="str">
        <f>AB55</f>
        <v>CNP2-Q79-011-S</v>
      </c>
      <c r="AC57" s="9" t="str">
        <f>AC55</f>
        <v>CNP2</v>
      </c>
      <c r="AD57" s="9" t="str">
        <f t="shared" si="16"/>
        <v>总舱位合计</v>
      </c>
      <c r="AE57" s="9">
        <f t="shared" si="17"/>
        <v>2350</v>
      </c>
      <c r="AF57" s="23">
        <f t="shared" si="18"/>
        <v>2159</v>
      </c>
      <c r="AG57" s="236"/>
      <c r="AH57" s="236"/>
      <c r="AI57" s="236"/>
      <c r="AJ57" s="236"/>
      <c r="AK57" s="236"/>
      <c r="AL57" s="236"/>
    </row>
    <row r="58" spans="1:38" ht="14.25" hidden="1">
      <c r="A58" s="228"/>
      <c r="B58" s="229"/>
      <c r="C58" s="230"/>
      <c r="D58" s="231" t="s">
        <v>320</v>
      </c>
      <c r="E58" s="232">
        <f>E57/C57</f>
        <v>0.91872340425531918</v>
      </c>
      <c r="F58" s="232">
        <f>F57/D57</f>
        <v>0.91313069908814593</v>
      </c>
      <c r="G58" s="229"/>
      <c r="H58" s="229"/>
      <c r="I58" s="213"/>
      <c r="J58" s="23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34"/>
      <c r="X58" s="213"/>
      <c r="Y58" s="213"/>
      <c r="Z58" s="213"/>
      <c r="AA58" s="9">
        <f t="shared" si="21"/>
        <v>13</v>
      </c>
      <c r="AB58" s="9" t="str">
        <f t="shared" si="22"/>
        <v>CNP2-Q79-011-S</v>
      </c>
      <c r="AC58" s="9" t="str">
        <f t="shared" si="23"/>
        <v>CNP2</v>
      </c>
      <c r="AD58" s="9">
        <f t="shared" si="16"/>
        <v>0</v>
      </c>
      <c r="AE58" s="9">
        <f t="shared" si="17"/>
        <v>0</v>
      </c>
      <c r="AF58" s="23">
        <f t="shared" si="18"/>
        <v>0.91872340425531918</v>
      </c>
      <c r="AG58" s="236"/>
      <c r="AH58" s="236"/>
      <c r="AI58" s="236"/>
      <c r="AJ58" s="236"/>
      <c r="AK58" s="236"/>
      <c r="AL58" s="236"/>
    </row>
    <row r="59" spans="1:38" hidden="1"/>
    <row r="60" spans="1:38" hidden="1"/>
    <row r="61" spans="1:38" ht="14.25" hidden="1">
      <c r="A61" s="199" t="s">
        <v>293</v>
      </c>
      <c r="B61" s="200" t="s">
        <v>373</v>
      </c>
      <c r="C61" s="201"/>
      <c r="D61" s="202"/>
      <c r="E61" s="200" t="s">
        <v>658</v>
      </c>
      <c r="F61" s="200"/>
      <c r="G61" s="199" t="s">
        <v>295</v>
      </c>
      <c r="H61" s="203">
        <v>14</v>
      </c>
      <c r="I61" s="202"/>
      <c r="J61" s="204" t="s">
        <v>296</v>
      </c>
      <c r="K61" s="410">
        <v>1.5</v>
      </c>
      <c r="L61" s="199"/>
      <c r="M61" s="205"/>
      <c r="N61" s="200"/>
      <c r="O61" s="202"/>
      <c r="P61" s="213"/>
      <c r="Q61" s="213"/>
      <c r="R61" s="213"/>
      <c r="S61" s="213"/>
      <c r="T61" s="213"/>
      <c r="U61" s="213"/>
      <c r="V61" s="213"/>
      <c r="W61" s="234"/>
      <c r="X61" s="213"/>
      <c r="Y61" s="213"/>
      <c r="Z61" s="213"/>
      <c r="AA61" s="207"/>
      <c r="AB61" s="207"/>
      <c r="AC61" s="207"/>
      <c r="AD61" s="207"/>
      <c r="AE61" s="207"/>
      <c r="AF61" s="207"/>
      <c r="AG61" s="236"/>
      <c r="AH61" s="236"/>
      <c r="AI61" s="236"/>
      <c r="AJ61" s="236"/>
      <c r="AK61" s="236"/>
      <c r="AL61" s="236"/>
    </row>
    <row r="62" spans="1:38" ht="14.25" hidden="1">
      <c r="A62" s="211"/>
      <c r="B62" s="212"/>
      <c r="C62" s="639" t="s">
        <v>297</v>
      </c>
      <c r="D62" s="639"/>
      <c r="E62" s="639" t="s">
        <v>298</v>
      </c>
      <c r="F62" s="639"/>
      <c r="G62" s="639" t="s">
        <v>299</v>
      </c>
      <c r="H62" s="639"/>
      <c r="I62" s="640" t="s">
        <v>300</v>
      </c>
      <c r="J62" s="641"/>
      <c r="K62" s="641"/>
      <c r="L62" s="641"/>
      <c r="M62" s="641"/>
      <c r="N62" s="642"/>
      <c r="O62" s="643" t="s">
        <v>301</v>
      </c>
      <c r="P62" s="213"/>
      <c r="Q62" s="213"/>
      <c r="R62" s="213"/>
      <c r="S62" s="213"/>
      <c r="T62" s="213"/>
      <c r="U62" s="213"/>
      <c r="V62" s="213"/>
      <c r="W62" s="234"/>
      <c r="X62" s="213"/>
      <c r="Y62" s="213"/>
      <c r="Z62" s="213"/>
      <c r="AA62" s="207"/>
      <c r="AB62" s="207"/>
      <c r="AC62" s="207"/>
      <c r="AD62" s="207"/>
      <c r="AE62" s="207"/>
      <c r="AF62" s="207"/>
      <c r="AG62" s="236"/>
      <c r="AH62" s="236"/>
      <c r="AI62" s="236"/>
      <c r="AJ62" s="236"/>
      <c r="AK62" s="236"/>
      <c r="AL62" s="236"/>
    </row>
    <row r="63" spans="1:38" ht="14.25" hidden="1">
      <c r="A63" s="214" t="s">
        <v>6</v>
      </c>
      <c r="B63" s="215" t="s">
        <v>7</v>
      </c>
      <c r="C63" s="639"/>
      <c r="D63" s="639"/>
      <c r="E63" s="639"/>
      <c r="F63" s="639"/>
      <c r="G63" s="639"/>
      <c r="H63" s="639"/>
      <c r="I63" s="267" t="s">
        <v>302</v>
      </c>
      <c r="J63" s="267" t="s">
        <v>9</v>
      </c>
      <c r="K63" s="267" t="s">
        <v>303</v>
      </c>
      <c r="L63" s="267" t="s">
        <v>11</v>
      </c>
      <c r="M63" s="640" t="s">
        <v>304</v>
      </c>
      <c r="N63" s="642"/>
      <c r="O63" s="644"/>
      <c r="P63" s="213"/>
      <c r="Q63" s="213"/>
      <c r="R63" s="213"/>
      <c r="S63" s="234"/>
      <c r="T63" s="213"/>
      <c r="U63" s="213"/>
      <c r="V63" s="213"/>
      <c r="W63" s="207"/>
      <c r="X63" s="207"/>
      <c r="Y63" s="207"/>
      <c r="Z63" s="207"/>
      <c r="AA63" s="207"/>
      <c r="AB63" s="207"/>
      <c r="AC63" s="221"/>
      <c r="AD63" s="207"/>
      <c r="AE63" s="207"/>
      <c r="AF63" s="222"/>
      <c r="AG63" s="236"/>
      <c r="AH63" s="236"/>
      <c r="AI63" s="236"/>
      <c r="AJ63" s="236"/>
      <c r="AK63" s="236"/>
      <c r="AL63" s="236"/>
    </row>
    <row r="64" spans="1:38" ht="14.25" hidden="1">
      <c r="A64" s="211"/>
      <c r="B64" s="212"/>
      <c r="C64" s="267" t="s">
        <v>13</v>
      </c>
      <c r="D64" s="267" t="s">
        <v>14</v>
      </c>
      <c r="E64" s="267" t="s">
        <v>13</v>
      </c>
      <c r="F64" s="267" t="s">
        <v>14</v>
      </c>
      <c r="G64" s="267" t="s">
        <v>13</v>
      </c>
      <c r="H64" s="267" t="s">
        <v>14</v>
      </c>
      <c r="I64" s="267" t="s">
        <v>13</v>
      </c>
      <c r="J64" s="267" t="s">
        <v>14</v>
      </c>
      <c r="K64" s="267" t="s">
        <v>13</v>
      </c>
      <c r="L64" s="267" t="s">
        <v>14</v>
      </c>
      <c r="M64" s="267"/>
      <c r="N64" s="267"/>
      <c r="O64" s="645"/>
      <c r="P64" s="213"/>
      <c r="Q64" s="213"/>
      <c r="R64" s="213"/>
      <c r="S64" s="234"/>
      <c r="T64" s="213"/>
      <c r="U64" s="213"/>
      <c r="V64" s="213"/>
      <c r="W64" s="207"/>
      <c r="X64" s="207"/>
      <c r="Y64" s="207"/>
      <c r="Z64" s="207"/>
      <c r="AA64" s="207" t="s">
        <v>305</v>
      </c>
      <c r="AB64" s="207" t="s">
        <v>306</v>
      </c>
      <c r="AC64" s="207" t="s">
        <v>307</v>
      </c>
      <c r="AD64" s="207" t="s">
        <v>308</v>
      </c>
      <c r="AE64" s="207" t="s">
        <v>309</v>
      </c>
      <c r="AF64" s="207" t="s">
        <v>310</v>
      </c>
      <c r="AG64" s="236"/>
      <c r="AH64" s="236"/>
      <c r="AI64" s="236"/>
      <c r="AJ64" s="236"/>
      <c r="AK64" s="236"/>
      <c r="AL64" s="236"/>
    </row>
    <row r="65" spans="1:38" ht="14.25" hidden="1">
      <c r="A65" s="217" t="s">
        <v>311</v>
      </c>
      <c r="B65" s="215"/>
      <c r="C65" s="267">
        <v>100</v>
      </c>
      <c r="D65" s="267">
        <v>1400</v>
      </c>
      <c r="E65" s="218"/>
      <c r="F65" s="218"/>
      <c r="G65" s="267">
        <v>-100</v>
      </c>
      <c r="H65" s="267">
        <v>-1400</v>
      </c>
      <c r="I65" s="219"/>
      <c r="J65" s="219"/>
      <c r="K65" s="218"/>
      <c r="L65" s="218"/>
      <c r="M65" s="218">
        <v>0</v>
      </c>
      <c r="N65" s="218">
        <v>0</v>
      </c>
      <c r="O65" s="220"/>
      <c r="P65" s="213"/>
      <c r="Q65" s="213"/>
      <c r="R65" s="213"/>
      <c r="S65" s="234"/>
      <c r="T65" s="213"/>
      <c r="U65" s="213"/>
      <c r="V65" s="213"/>
      <c r="W65" s="207"/>
      <c r="X65" s="207"/>
      <c r="Y65" s="207"/>
      <c r="Z65" s="207"/>
      <c r="AA65" s="9">
        <f>H61</f>
        <v>14</v>
      </c>
      <c r="AB65" s="9" t="str">
        <f>E61</f>
        <v>CNP2-TCX-012-S</v>
      </c>
      <c r="AC65" s="22" t="str">
        <f>A61</f>
        <v>CNP2</v>
      </c>
      <c r="AD65" s="9" t="str">
        <f t="shared" ref="AD65:AD78" si="24">A65</f>
        <v>RCL合作</v>
      </c>
      <c r="AE65" s="9">
        <f t="shared" ref="AE65:AE78" si="25">C65</f>
        <v>100</v>
      </c>
      <c r="AF65" s="23">
        <f t="shared" ref="AF65:AF78" si="26">E65</f>
        <v>0</v>
      </c>
      <c r="AG65" s="236"/>
      <c r="AH65" s="236"/>
      <c r="AI65" s="236"/>
      <c r="AJ65" s="236"/>
      <c r="AK65" s="236"/>
      <c r="AL65" s="236"/>
    </row>
    <row r="66" spans="1:38" ht="14.25" hidden="1">
      <c r="A66" s="217" t="s">
        <v>313</v>
      </c>
      <c r="B66" s="215" t="s">
        <v>314</v>
      </c>
      <c r="C66" s="267">
        <v>60</v>
      </c>
      <c r="D66" s="267">
        <v>840</v>
      </c>
      <c r="E66" s="223">
        <v>4</v>
      </c>
      <c r="F66" s="223">
        <v>50</v>
      </c>
      <c r="G66" s="268">
        <f t="shared" ref="G66:G77" si="27">E66-C66</f>
        <v>-56</v>
      </c>
      <c r="H66" s="268">
        <f t="shared" ref="H66:H77" si="28">F66-D66</f>
        <v>-790</v>
      </c>
      <c r="I66" s="218"/>
      <c r="J66" s="218"/>
      <c r="K66" s="218"/>
      <c r="L66" s="218"/>
      <c r="M66" s="218">
        <v>0</v>
      </c>
      <c r="N66" s="218">
        <v>0</v>
      </c>
      <c r="O66" s="220"/>
      <c r="P66" s="213"/>
      <c r="Q66" s="213"/>
      <c r="R66" s="213"/>
      <c r="S66" s="234"/>
      <c r="T66" s="213"/>
      <c r="U66" s="213"/>
      <c r="V66" s="213"/>
      <c r="W66" s="207"/>
      <c r="X66" s="207"/>
      <c r="Y66" s="207"/>
      <c r="Z66" s="207"/>
      <c r="AA66" s="9">
        <f>AA65</f>
        <v>14</v>
      </c>
      <c r="AB66" s="9" t="str">
        <f>AB65</f>
        <v>CNP2-TCX-012-S</v>
      </c>
      <c r="AC66" s="9" t="str">
        <f>AC65</f>
        <v>CNP2</v>
      </c>
      <c r="AD66" s="9" t="str">
        <f t="shared" si="24"/>
        <v>WUH</v>
      </c>
      <c r="AE66" s="9">
        <f t="shared" si="25"/>
        <v>60</v>
      </c>
      <c r="AF66" s="23">
        <f t="shared" si="26"/>
        <v>4</v>
      </c>
      <c r="AG66" s="236"/>
      <c r="AH66" s="236"/>
      <c r="AI66" s="236"/>
      <c r="AJ66" s="236"/>
      <c r="AK66" s="236"/>
      <c r="AL66" s="236"/>
    </row>
    <row r="67" spans="1:38" ht="14.25" hidden="1">
      <c r="A67" s="217" t="s">
        <v>314</v>
      </c>
      <c r="B67" s="215">
        <f>B47+7</f>
        <v>43186</v>
      </c>
      <c r="C67" s="267">
        <v>370</v>
      </c>
      <c r="D67" s="267">
        <v>5180</v>
      </c>
      <c r="E67" s="371">
        <v>453</v>
      </c>
      <c r="F67" s="371">
        <v>6964</v>
      </c>
      <c r="G67" s="268">
        <f t="shared" si="27"/>
        <v>83</v>
      </c>
      <c r="H67" s="268">
        <f t="shared" si="28"/>
        <v>1784</v>
      </c>
      <c r="I67" s="218"/>
      <c r="J67" s="218"/>
      <c r="K67" s="218"/>
      <c r="L67" s="218"/>
      <c r="M67" s="218">
        <v>0</v>
      </c>
      <c r="N67" s="218">
        <v>0</v>
      </c>
      <c r="O67" s="220"/>
      <c r="P67" s="213"/>
      <c r="Q67" s="213"/>
      <c r="R67" s="213"/>
      <c r="S67" s="234"/>
      <c r="T67" s="213"/>
      <c r="U67" s="213"/>
      <c r="V67" s="213"/>
      <c r="W67" s="207"/>
      <c r="X67" s="207"/>
      <c r="Y67" s="207"/>
      <c r="Z67" s="207"/>
      <c r="AA67" s="9">
        <f t="shared" ref="AA67:AC78" si="29">AA66</f>
        <v>14</v>
      </c>
      <c r="AB67" s="9" t="str">
        <f t="shared" si="29"/>
        <v>CNP2-TCX-012-S</v>
      </c>
      <c r="AC67" s="9" t="str">
        <f t="shared" si="29"/>
        <v>CNP2</v>
      </c>
      <c r="AD67" s="9" t="str">
        <f t="shared" si="24"/>
        <v>SHA</v>
      </c>
      <c r="AE67" s="9">
        <f t="shared" si="25"/>
        <v>370</v>
      </c>
      <c r="AF67" s="23">
        <f t="shared" si="26"/>
        <v>453</v>
      </c>
      <c r="AG67" s="236"/>
      <c r="AH67" s="236"/>
      <c r="AI67" s="236"/>
      <c r="AJ67" s="236"/>
      <c r="AK67" s="236"/>
      <c r="AL67" s="236"/>
    </row>
    <row r="68" spans="1:38" ht="14.25" hidden="1">
      <c r="A68" s="217" t="s">
        <v>315</v>
      </c>
      <c r="B68" s="224" t="s">
        <v>314</v>
      </c>
      <c r="C68" s="267">
        <v>180</v>
      </c>
      <c r="D68" s="267">
        <v>2520</v>
      </c>
      <c r="E68" s="223">
        <v>91</v>
      </c>
      <c r="F68" s="223">
        <v>1435</v>
      </c>
      <c r="G68" s="268">
        <f t="shared" si="27"/>
        <v>-89</v>
      </c>
      <c r="H68" s="268">
        <f t="shared" si="28"/>
        <v>-1085</v>
      </c>
      <c r="I68" s="218"/>
      <c r="J68" s="218"/>
      <c r="K68" s="218"/>
      <c r="L68" s="218"/>
      <c r="M68" s="218">
        <v>0</v>
      </c>
      <c r="N68" s="218">
        <v>0</v>
      </c>
      <c r="O68" s="220"/>
      <c r="P68" s="213"/>
      <c r="Q68" s="213"/>
      <c r="R68" s="213"/>
      <c r="S68" s="234"/>
      <c r="T68" s="213"/>
      <c r="U68" s="213"/>
      <c r="V68" s="213"/>
      <c r="W68" s="207"/>
      <c r="X68" s="207"/>
      <c r="Y68" s="207"/>
      <c r="Z68" s="207"/>
      <c r="AA68" s="9">
        <f t="shared" si="29"/>
        <v>14</v>
      </c>
      <c r="AB68" s="9" t="str">
        <f t="shared" si="29"/>
        <v>CNP2-TCX-012-S</v>
      </c>
      <c r="AC68" s="9" t="str">
        <f t="shared" si="29"/>
        <v>CNP2</v>
      </c>
      <c r="AD68" s="9" t="str">
        <f t="shared" si="24"/>
        <v>SHA T/S</v>
      </c>
      <c r="AE68" s="9">
        <f t="shared" si="25"/>
        <v>180</v>
      </c>
      <c r="AF68" s="23">
        <f t="shared" si="26"/>
        <v>91</v>
      </c>
      <c r="AG68" s="236"/>
      <c r="AH68" s="236"/>
      <c r="AI68" s="236"/>
      <c r="AJ68" s="236"/>
      <c r="AK68" s="236"/>
      <c r="AL68" s="236"/>
    </row>
    <row r="69" spans="1:38" ht="14.25" hidden="1">
      <c r="A69" s="217" t="s">
        <v>290</v>
      </c>
      <c r="B69" s="215" t="s">
        <v>312</v>
      </c>
      <c r="C69" s="267">
        <v>70</v>
      </c>
      <c r="D69" s="267">
        <v>980</v>
      </c>
      <c r="E69" s="223">
        <v>32</v>
      </c>
      <c r="F69" s="223">
        <v>890</v>
      </c>
      <c r="G69" s="268">
        <f t="shared" si="27"/>
        <v>-38</v>
      </c>
      <c r="H69" s="268">
        <f t="shared" si="28"/>
        <v>-90</v>
      </c>
      <c r="I69" s="219"/>
      <c r="J69" s="219"/>
      <c r="K69" s="223"/>
      <c r="L69" s="223"/>
      <c r="M69" s="218">
        <v>0</v>
      </c>
      <c r="N69" s="218">
        <v>0</v>
      </c>
      <c r="O69" s="220"/>
      <c r="P69" s="213"/>
      <c r="Q69" s="213"/>
      <c r="R69" s="213"/>
      <c r="S69" s="234"/>
      <c r="T69" s="213"/>
      <c r="U69" s="213"/>
      <c r="V69" s="213"/>
      <c r="W69" s="207"/>
      <c r="X69" s="207"/>
      <c r="Y69" s="207"/>
      <c r="Z69" s="207"/>
      <c r="AA69" s="9">
        <f t="shared" si="29"/>
        <v>14</v>
      </c>
      <c r="AB69" s="9" t="str">
        <f t="shared" si="29"/>
        <v>CNP2-TCX-012-S</v>
      </c>
      <c r="AC69" s="9" t="str">
        <f t="shared" si="29"/>
        <v>CNP2</v>
      </c>
      <c r="AD69" s="9" t="str">
        <f t="shared" si="24"/>
        <v>DLC</v>
      </c>
      <c r="AE69" s="9">
        <f t="shared" si="25"/>
        <v>70</v>
      </c>
      <c r="AF69" s="23">
        <f t="shared" si="26"/>
        <v>32</v>
      </c>
      <c r="AG69" s="236"/>
      <c r="AH69" s="236"/>
      <c r="AI69" s="236"/>
      <c r="AJ69" s="236"/>
      <c r="AK69" s="236"/>
      <c r="AL69" s="236"/>
    </row>
    <row r="70" spans="1:38" ht="14.25" hidden="1">
      <c r="A70" s="217" t="s">
        <v>291</v>
      </c>
      <c r="B70" s="215" t="s">
        <v>312</v>
      </c>
      <c r="C70" s="267">
        <v>150</v>
      </c>
      <c r="D70" s="267">
        <v>2100</v>
      </c>
      <c r="E70" s="223">
        <v>69</v>
      </c>
      <c r="F70" s="223">
        <v>1360</v>
      </c>
      <c r="G70" s="268">
        <f t="shared" si="27"/>
        <v>-81</v>
      </c>
      <c r="H70" s="268">
        <f t="shared" si="28"/>
        <v>-740</v>
      </c>
      <c r="I70" s="223"/>
      <c r="J70" s="223"/>
      <c r="K70" s="223"/>
      <c r="L70" s="223"/>
      <c r="M70" s="218">
        <v>0</v>
      </c>
      <c r="N70" s="218">
        <v>0</v>
      </c>
      <c r="O70" s="220"/>
      <c r="P70" s="213"/>
      <c r="Q70" s="213"/>
      <c r="R70" s="213"/>
      <c r="S70" s="234"/>
      <c r="T70" s="213"/>
      <c r="U70" s="213"/>
      <c r="V70" s="213"/>
      <c r="W70" s="207"/>
      <c r="X70" s="207"/>
      <c r="Y70" s="207"/>
      <c r="Z70" s="207"/>
      <c r="AA70" s="9">
        <f t="shared" si="29"/>
        <v>14</v>
      </c>
      <c r="AB70" s="9" t="str">
        <f t="shared" si="29"/>
        <v>CNP2-TCX-012-S</v>
      </c>
      <c r="AC70" s="9" t="str">
        <f t="shared" si="29"/>
        <v>CNP2</v>
      </c>
      <c r="AD70" s="9" t="str">
        <f t="shared" si="24"/>
        <v>TSN</v>
      </c>
      <c r="AE70" s="9">
        <f t="shared" si="25"/>
        <v>150</v>
      </c>
      <c r="AF70" s="23">
        <f t="shared" si="26"/>
        <v>69</v>
      </c>
      <c r="AG70" s="236"/>
      <c r="AH70" s="236"/>
      <c r="AI70" s="236"/>
      <c r="AJ70" s="236"/>
      <c r="AK70" s="236"/>
      <c r="AL70" s="236"/>
    </row>
    <row r="71" spans="1:38" ht="14.25" hidden="1">
      <c r="A71" s="217" t="s">
        <v>312</v>
      </c>
      <c r="B71" s="215">
        <f>B51+7</f>
        <v>43188</v>
      </c>
      <c r="C71" s="267">
        <v>580</v>
      </c>
      <c r="D71" s="267">
        <v>8120</v>
      </c>
      <c r="E71" s="223">
        <v>675</v>
      </c>
      <c r="F71" s="223">
        <v>9758</v>
      </c>
      <c r="G71" s="268">
        <f t="shared" si="27"/>
        <v>95</v>
      </c>
      <c r="H71" s="268">
        <f t="shared" si="28"/>
        <v>1638</v>
      </c>
      <c r="I71" s="219"/>
      <c r="J71" s="219"/>
      <c r="K71" s="218"/>
      <c r="L71" s="218"/>
      <c r="M71" s="218">
        <v>0</v>
      </c>
      <c r="N71" s="218">
        <v>0</v>
      </c>
      <c r="O71" s="220"/>
      <c r="P71" s="213"/>
      <c r="Q71" s="213"/>
      <c r="R71" s="213"/>
      <c r="S71" s="234"/>
      <c r="T71" s="213"/>
      <c r="U71" s="213"/>
      <c r="V71" s="213"/>
      <c r="W71" s="207"/>
      <c r="X71" s="207"/>
      <c r="Y71" s="207"/>
      <c r="Z71" s="207"/>
      <c r="AA71" s="9">
        <f t="shared" si="29"/>
        <v>14</v>
      </c>
      <c r="AB71" s="9" t="str">
        <f t="shared" si="29"/>
        <v>CNP2-TCX-012-S</v>
      </c>
      <c r="AC71" s="9" t="str">
        <f t="shared" si="29"/>
        <v>CNP2</v>
      </c>
      <c r="AD71" s="9" t="str">
        <f t="shared" si="24"/>
        <v>TAO</v>
      </c>
      <c r="AE71" s="9">
        <f t="shared" si="25"/>
        <v>580</v>
      </c>
      <c r="AF71" s="23">
        <f t="shared" si="26"/>
        <v>675</v>
      </c>
      <c r="AG71" s="236"/>
      <c r="AH71" s="236"/>
      <c r="AI71" s="236"/>
      <c r="AJ71" s="236"/>
      <c r="AK71" s="236"/>
      <c r="AL71" s="236"/>
    </row>
    <row r="72" spans="1:38" ht="14.25" hidden="1">
      <c r="A72" s="217" t="s">
        <v>86</v>
      </c>
      <c r="B72" s="215">
        <f>B52+7</f>
        <v>43190</v>
      </c>
      <c r="C72" s="267">
        <v>250</v>
      </c>
      <c r="D72" s="267">
        <v>3500</v>
      </c>
      <c r="E72" s="223">
        <v>320</v>
      </c>
      <c r="F72" s="223">
        <v>3388</v>
      </c>
      <c r="G72" s="268">
        <f t="shared" si="27"/>
        <v>70</v>
      </c>
      <c r="H72" s="268">
        <f t="shared" si="28"/>
        <v>-112</v>
      </c>
      <c r="I72" s="218"/>
      <c r="J72" s="218"/>
      <c r="K72" s="218"/>
      <c r="L72" s="218"/>
      <c r="M72" s="218">
        <v>0</v>
      </c>
      <c r="N72" s="218">
        <v>0</v>
      </c>
      <c r="O72" s="220"/>
      <c r="P72" s="213"/>
      <c r="Q72" s="213"/>
      <c r="R72" s="213"/>
      <c r="S72" s="234"/>
      <c r="T72" s="213"/>
      <c r="U72" s="213"/>
      <c r="V72" s="213"/>
      <c r="W72" s="207"/>
      <c r="X72" s="207"/>
      <c r="Y72" s="207"/>
      <c r="Z72" s="207"/>
      <c r="AA72" s="9">
        <f t="shared" si="29"/>
        <v>14</v>
      </c>
      <c r="AB72" s="9" t="str">
        <f t="shared" si="29"/>
        <v>CNP2-TCX-012-S</v>
      </c>
      <c r="AC72" s="9" t="str">
        <f t="shared" si="29"/>
        <v>CNP2</v>
      </c>
      <c r="AD72" s="9" t="str">
        <f t="shared" si="24"/>
        <v>NGB</v>
      </c>
      <c r="AE72" s="9">
        <f t="shared" si="25"/>
        <v>250</v>
      </c>
      <c r="AF72" s="23">
        <f t="shared" si="26"/>
        <v>320</v>
      </c>
      <c r="AG72" s="236"/>
      <c r="AH72" s="236"/>
      <c r="AI72" s="236"/>
      <c r="AJ72" s="236"/>
      <c r="AK72" s="236"/>
      <c r="AL72" s="236"/>
    </row>
    <row r="73" spans="1:38" ht="14.25" hidden="1">
      <c r="A73" s="217" t="s">
        <v>316</v>
      </c>
      <c r="B73" s="215" t="s">
        <v>292</v>
      </c>
      <c r="C73" s="267">
        <v>120</v>
      </c>
      <c r="D73" s="267">
        <v>1680</v>
      </c>
      <c r="E73" s="223">
        <v>194</v>
      </c>
      <c r="F73" s="223">
        <v>2839</v>
      </c>
      <c r="G73" s="268">
        <f t="shared" si="27"/>
        <v>74</v>
      </c>
      <c r="H73" s="268">
        <f t="shared" si="28"/>
        <v>1159</v>
      </c>
      <c r="I73" s="218"/>
      <c r="J73" s="218"/>
      <c r="K73" s="218"/>
      <c r="L73" s="218"/>
      <c r="M73" s="218">
        <v>0</v>
      </c>
      <c r="N73" s="218">
        <v>0</v>
      </c>
      <c r="O73" s="220"/>
      <c r="P73" s="213"/>
      <c r="Q73" s="213"/>
      <c r="R73" s="213"/>
      <c r="S73" s="234"/>
      <c r="T73" s="213"/>
      <c r="U73" s="213"/>
      <c r="V73" s="213"/>
      <c r="W73" s="207"/>
      <c r="X73" s="207"/>
      <c r="Y73" s="207"/>
      <c r="Z73" s="207"/>
      <c r="AA73" s="9">
        <f t="shared" si="29"/>
        <v>14</v>
      </c>
      <c r="AB73" s="9" t="str">
        <f t="shared" si="29"/>
        <v>CNP2-TCX-012-S</v>
      </c>
      <c r="AC73" s="9" t="str">
        <f t="shared" si="29"/>
        <v>CNP2</v>
      </c>
      <c r="AD73" s="9" t="str">
        <f t="shared" si="24"/>
        <v>NGB T/S</v>
      </c>
      <c r="AE73" s="9">
        <f t="shared" si="25"/>
        <v>120</v>
      </c>
      <c r="AF73" s="23">
        <f t="shared" si="26"/>
        <v>194</v>
      </c>
      <c r="AG73" s="236"/>
      <c r="AH73" s="236"/>
      <c r="AI73" s="236"/>
      <c r="AJ73" s="236"/>
      <c r="AK73" s="236"/>
      <c r="AL73" s="236"/>
    </row>
    <row r="74" spans="1:38" ht="14.25" hidden="1">
      <c r="A74" s="217" t="s">
        <v>317</v>
      </c>
      <c r="B74" s="215">
        <f>B54+7</f>
        <v>43192</v>
      </c>
      <c r="C74" s="267">
        <v>370</v>
      </c>
      <c r="D74" s="267">
        <v>5180</v>
      </c>
      <c r="E74" s="223">
        <v>350</v>
      </c>
      <c r="F74" s="223">
        <v>5054</v>
      </c>
      <c r="G74" s="268">
        <f t="shared" si="27"/>
        <v>-20</v>
      </c>
      <c r="H74" s="268">
        <f t="shared" si="28"/>
        <v>-126</v>
      </c>
      <c r="I74" s="218"/>
      <c r="J74" s="218"/>
      <c r="K74" s="218"/>
      <c r="L74" s="218"/>
      <c r="M74" s="218">
        <v>0</v>
      </c>
      <c r="N74" s="218">
        <v>0</v>
      </c>
      <c r="O74" s="220"/>
      <c r="P74" s="213"/>
      <c r="Q74" s="213"/>
      <c r="R74" s="213"/>
      <c r="S74" s="213"/>
      <c r="T74" s="213"/>
      <c r="U74" s="213"/>
      <c r="V74" s="213"/>
      <c r="W74" s="234"/>
      <c r="X74" s="213"/>
      <c r="Y74" s="213"/>
      <c r="Z74" s="213"/>
      <c r="AA74" s="9">
        <f t="shared" si="29"/>
        <v>14</v>
      </c>
      <c r="AB74" s="9" t="str">
        <f t="shared" si="29"/>
        <v>CNP2-TCX-012-S</v>
      </c>
      <c r="AC74" s="9" t="str">
        <f t="shared" si="29"/>
        <v>CNP2</v>
      </c>
      <c r="AD74" s="9" t="str">
        <f t="shared" si="24"/>
        <v>XMN</v>
      </c>
      <c r="AE74" s="9">
        <f t="shared" si="25"/>
        <v>370</v>
      </c>
      <c r="AF74" s="23">
        <f t="shared" si="26"/>
        <v>350</v>
      </c>
      <c r="AG74" s="236"/>
      <c r="AH74" s="236"/>
      <c r="AI74" s="236"/>
      <c r="AJ74" s="236"/>
      <c r="AK74" s="236"/>
      <c r="AL74" s="236"/>
    </row>
    <row r="75" spans="1:38" ht="14.25" hidden="1">
      <c r="A75" s="217" t="s">
        <v>318</v>
      </c>
      <c r="B75" s="224" t="s">
        <v>317</v>
      </c>
      <c r="C75" s="267">
        <v>200</v>
      </c>
      <c r="D75" s="267">
        <v>2800</v>
      </c>
      <c r="E75" s="223">
        <v>278</v>
      </c>
      <c r="F75" s="223">
        <v>2780</v>
      </c>
      <c r="G75" s="268">
        <f t="shared" si="27"/>
        <v>78</v>
      </c>
      <c r="H75" s="268">
        <f t="shared" si="28"/>
        <v>-20</v>
      </c>
      <c r="I75" s="218"/>
      <c r="J75" s="218"/>
      <c r="K75" s="218"/>
      <c r="L75" s="218"/>
      <c r="M75" s="218">
        <v>0</v>
      </c>
      <c r="N75" s="218">
        <v>0</v>
      </c>
      <c r="O75" s="220"/>
      <c r="P75" s="213"/>
      <c r="Q75" s="213"/>
      <c r="R75" s="213"/>
      <c r="S75" s="213"/>
      <c r="T75" s="213"/>
      <c r="U75" s="213"/>
      <c r="V75" s="213"/>
      <c r="W75" s="234"/>
      <c r="X75" s="213"/>
      <c r="Y75" s="213"/>
      <c r="Z75" s="213"/>
      <c r="AA75" s="9">
        <f t="shared" si="29"/>
        <v>14</v>
      </c>
      <c r="AB75" s="9" t="str">
        <f t="shared" si="29"/>
        <v>CNP2-TCX-012-S</v>
      </c>
      <c r="AC75" s="9" t="str">
        <f t="shared" si="29"/>
        <v>CNP2</v>
      </c>
      <c r="AD75" s="9" t="str">
        <f t="shared" si="24"/>
        <v>XMN T/S</v>
      </c>
      <c r="AE75" s="9">
        <f t="shared" si="25"/>
        <v>200</v>
      </c>
      <c r="AF75" s="23">
        <f t="shared" si="26"/>
        <v>278</v>
      </c>
      <c r="AG75" s="236"/>
      <c r="AH75" s="236"/>
      <c r="AI75" s="236"/>
      <c r="AJ75" s="236"/>
      <c r="AK75" s="236"/>
      <c r="AL75" s="236"/>
    </row>
    <row r="76" spans="1:38" ht="14.25" hidden="1">
      <c r="A76" s="217" t="s">
        <v>330</v>
      </c>
      <c r="B76" s="224" t="s">
        <v>331</v>
      </c>
      <c r="C76" s="415"/>
      <c r="D76" s="415"/>
      <c r="E76" s="223">
        <v>122</v>
      </c>
      <c r="F76" s="223">
        <v>1851</v>
      </c>
      <c r="G76" s="416">
        <f>E76-C76</f>
        <v>122</v>
      </c>
      <c r="H76" s="416">
        <f>F76-D76</f>
        <v>1851</v>
      </c>
      <c r="I76" s="218"/>
      <c r="J76" s="218"/>
      <c r="K76" s="218"/>
      <c r="L76" s="218"/>
      <c r="M76" s="218">
        <v>0</v>
      </c>
      <c r="N76" s="218">
        <v>0</v>
      </c>
      <c r="O76" s="220"/>
      <c r="P76" s="213"/>
      <c r="Q76" s="213"/>
      <c r="R76" s="213"/>
      <c r="S76" s="213"/>
      <c r="T76" s="213"/>
      <c r="U76" s="213"/>
      <c r="V76" s="213"/>
      <c r="W76" s="234"/>
      <c r="X76" s="213"/>
      <c r="Y76" s="213"/>
      <c r="Z76" s="213"/>
      <c r="AA76" s="9"/>
      <c r="AB76" s="9"/>
      <c r="AC76" s="9"/>
      <c r="AD76" s="9"/>
      <c r="AE76" s="9"/>
      <c r="AF76" s="23">
        <f t="shared" si="26"/>
        <v>122</v>
      </c>
      <c r="AG76" s="236"/>
      <c r="AH76" s="236"/>
      <c r="AI76" s="236"/>
      <c r="AJ76" s="236"/>
      <c r="AK76" s="236"/>
      <c r="AL76" s="236"/>
    </row>
    <row r="77" spans="1:38" ht="14.25" hidden="1">
      <c r="A77" s="217" t="s">
        <v>319</v>
      </c>
      <c r="B77" s="225"/>
      <c r="C77" s="226">
        <v>2350</v>
      </c>
      <c r="D77" s="226">
        <v>32900</v>
      </c>
      <c r="E77" s="226">
        <f>SUM(E64:E76)</f>
        <v>2588</v>
      </c>
      <c r="F77" s="226">
        <f>SUM(F64:F76)</f>
        <v>36369</v>
      </c>
      <c r="G77" s="29">
        <f t="shared" si="27"/>
        <v>238</v>
      </c>
      <c r="H77" s="29">
        <f t="shared" si="28"/>
        <v>3469</v>
      </c>
      <c r="I77" s="227">
        <v>0</v>
      </c>
      <c r="J77" s="227">
        <v>0</v>
      </c>
      <c r="K77" s="227">
        <v>0</v>
      </c>
      <c r="L77" s="227">
        <v>0</v>
      </c>
      <c r="M77" s="227">
        <v>0</v>
      </c>
      <c r="N77" s="227">
        <v>0</v>
      </c>
      <c r="O77" s="220"/>
      <c r="P77" s="213"/>
      <c r="Q77" s="213"/>
      <c r="R77" s="213"/>
      <c r="S77" s="213"/>
      <c r="T77" s="213"/>
      <c r="U77" s="213"/>
      <c r="V77" s="213"/>
      <c r="W77" s="234"/>
      <c r="X77" s="213"/>
      <c r="Y77" s="213"/>
      <c r="Z77" s="213"/>
      <c r="AA77" s="9">
        <f>AA75</f>
        <v>14</v>
      </c>
      <c r="AB77" s="9" t="str">
        <f>AB75</f>
        <v>CNP2-TCX-012-S</v>
      </c>
      <c r="AC77" s="9" t="str">
        <f>AC75</f>
        <v>CNP2</v>
      </c>
      <c r="AD77" s="9" t="str">
        <f t="shared" si="24"/>
        <v>总舱位合计</v>
      </c>
      <c r="AE77" s="9">
        <f t="shared" si="25"/>
        <v>2350</v>
      </c>
      <c r="AF77" s="23">
        <f t="shared" si="26"/>
        <v>2588</v>
      </c>
      <c r="AG77" s="236"/>
      <c r="AH77" s="236"/>
      <c r="AI77" s="236"/>
      <c r="AJ77" s="236"/>
      <c r="AK77" s="236"/>
      <c r="AL77" s="236"/>
    </row>
    <row r="78" spans="1:38" ht="14.25" hidden="1">
      <c r="A78" s="228"/>
      <c r="B78" s="229"/>
      <c r="C78" s="230"/>
      <c r="D78" s="231" t="s">
        <v>320</v>
      </c>
      <c r="E78" s="232">
        <f>E77/C77</f>
        <v>1.1012765957446808</v>
      </c>
      <c r="F78" s="232">
        <f>F77/D77</f>
        <v>1.1054407294832826</v>
      </c>
      <c r="G78" s="229"/>
      <c r="H78" s="229"/>
      <c r="I78" s="213"/>
      <c r="J78" s="23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34"/>
      <c r="X78" s="213"/>
      <c r="Y78" s="213"/>
      <c r="Z78" s="213"/>
      <c r="AA78" s="9">
        <f t="shared" si="29"/>
        <v>14</v>
      </c>
      <c r="AB78" s="9" t="str">
        <f t="shared" si="29"/>
        <v>CNP2-TCX-012-S</v>
      </c>
      <c r="AC78" s="9" t="str">
        <f t="shared" si="29"/>
        <v>CNP2</v>
      </c>
      <c r="AD78" s="9">
        <f t="shared" si="24"/>
        <v>0</v>
      </c>
      <c r="AE78" s="9">
        <f t="shared" si="25"/>
        <v>0</v>
      </c>
      <c r="AF78" s="23">
        <f t="shared" si="26"/>
        <v>1.1012765957446808</v>
      </c>
      <c r="AG78" s="236"/>
      <c r="AH78" s="236"/>
      <c r="AI78" s="236"/>
      <c r="AJ78" s="236"/>
      <c r="AK78" s="236"/>
      <c r="AL78" s="236"/>
    </row>
    <row r="79" spans="1:38" hidden="1"/>
    <row r="80" spans="1:38" hidden="1"/>
    <row r="81" spans="1:38" ht="14.25" hidden="1">
      <c r="A81" s="199" t="s">
        <v>293</v>
      </c>
      <c r="B81" s="200" t="s">
        <v>480</v>
      </c>
      <c r="C81" s="201"/>
      <c r="D81" s="202"/>
      <c r="E81" s="200" t="s">
        <v>501</v>
      </c>
      <c r="F81" s="200"/>
      <c r="G81" s="199" t="s">
        <v>295</v>
      </c>
      <c r="H81" s="203">
        <v>15</v>
      </c>
      <c r="I81" s="202"/>
      <c r="J81" s="204" t="s">
        <v>296</v>
      </c>
      <c r="K81" s="410">
        <v>6</v>
      </c>
      <c r="L81" s="199"/>
      <c r="M81" s="205"/>
      <c r="N81" s="200"/>
      <c r="O81" s="202"/>
      <c r="P81" s="213"/>
      <c r="Q81" s="213"/>
      <c r="R81" s="213"/>
      <c r="S81" s="213"/>
      <c r="T81" s="213"/>
      <c r="U81" s="213"/>
      <c r="V81" s="213"/>
      <c r="W81" s="234"/>
      <c r="X81" s="213"/>
      <c r="Y81" s="213"/>
      <c r="Z81" s="213"/>
      <c r="AA81" s="207"/>
      <c r="AB81" s="207"/>
      <c r="AC81" s="207"/>
      <c r="AD81" s="207"/>
      <c r="AE81" s="207"/>
      <c r="AF81" s="207"/>
      <c r="AG81" s="236"/>
      <c r="AH81" s="236"/>
      <c r="AI81" s="236"/>
      <c r="AJ81" s="236"/>
      <c r="AK81" s="236"/>
      <c r="AL81" s="236"/>
    </row>
    <row r="82" spans="1:38" ht="14.25" hidden="1">
      <c r="A82" s="211"/>
      <c r="B82" s="212"/>
      <c r="C82" s="639" t="s">
        <v>297</v>
      </c>
      <c r="D82" s="639"/>
      <c r="E82" s="639" t="s">
        <v>298</v>
      </c>
      <c r="F82" s="639"/>
      <c r="G82" s="639" t="s">
        <v>299</v>
      </c>
      <c r="H82" s="639"/>
      <c r="I82" s="640" t="s">
        <v>300</v>
      </c>
      <c r="J82" s="641"/>
      <c r="K82" s="641"/>
      <c r="L82" s="641"/>
      <c r="M82" s="641"/>
      <c r="N82" s="642"/>
      <c r="O82" s="643" t="s">
        <v>301</v>
      </c>
      <c r="P82" s="213"/>
      <c r="Q82" s="213"/>
      <c r="R82" s="213"/>
      <c r="S82" s="213"/>
      <c r="T82" s="213"/>
      <c r="U82" s="213"/>
      <c r="V82" s="213"/>
      <c r="W82" s="234"/>
      <c r="X82" s="213"/>
      <c r="Y82" s="213"/>
      <c r="Z82" s="213"/>
      <c r="AA82" s="207"/>
      <c r="AB82" s="207"/>
      <c r="AC82" s="207"/>
      <c r="AD82" s="207"/>
      <c r="AE82" s="207"/>
      <c r="AF82" s="207"/>
      <c r="AG82" s="236"/>
      <c r="AH82" s="236"/>
      <c r="AI82" s="236"/>
      <c r="AJ82" s="236"/>
      <c r="AK82" s="236"/>
      <c r="AL82" s="236"/>
    </row>
    <row r="83" spans="1:38" ht="14.25" hidden="1">
      <c r="A83" s="214" t="s">
        <v>6</v>
      </c>
      <c r="B83" s="215" t="s">
        <v>7</v>
      </c>
      <c r="C83" s="639"/>
      <c r="D83" s="639"/>
      <c r="E83" s="639"/>
      <c r="F83" s="639"/>
      <c r="G83" s="639"/>
      <c r="H83" s="639"/>
      <c r="I83" s="372" t="s">
        <v>302</v>
      </c>
      <c r="J83" s="372" t="s">
        <v>9</v>
      </c>
      <c r="K83" s="372" t="s">
        <v>303</v>
      </c>
      <c r="L83" s="372" t="s">
        <v>11</v>
      </c>
      <c r="M83" s="640" t="s">
        <v>304</v>
      </c>
      <c r="N83" s="642"/>
      <c r="O83" s="644"/>
      <c r="P83" s="213"/>
      <c r="Q83" s="213"/>
      <c r="R83" s="213"/>
      <c r="S83" s="234"/>
      <c r="T83" s="213"/>
      <c r="U83" s="213"/>
      <c r="V83" s="213"/>
      <c r="W83" s="207"/>
      <c r="X83" s="207"/>
      <c r="Y83" s="207"/>
      <c r="Z83" s="207"/>
      <c r="AA83" s="207"/>
      <c r="AB83" s="207"/>
      <c r="AC83" s="221"/>
      <c r="AD83" s="207"/>
      <c r="AE83" s="207"/>
      <c r="AF83" s="222"/>
      <c r="AG83" s="236"/>
      <c r="AH83" s="236"/>
      <c r="AI83" s="236"/>
      <c r="AJ83" s="236"/>
      <c r="AK83" s="236"/>
      <c r="AL83" s="236"/>
    </row>
    <row r="84" spans="1:38" ht="14.25" hidden="1">
      <c r="A84" s="211"/>
      <c r="B84" s="212"/>
      <c r="C84" s="372" t="s">
        <v>13</v>
      </c>
      <c r="D84" s="372" t="s">
        <v>14</v>
      </c>
      <c r="E84" s="372" t="s">
        <v>13</v>
      </c>
      <c r="F84" s="372" t="s">
        <v>14</v>
      </c>
      <c r="G84" s="372" t="s">
        <v>13</v>
      </c>
      <c r="H84" s="372" t="s">
        <v>14</v>
      </c>
      <c r="I84" s="372" t="s">
        <v>13</v>
      </c>
      <c r="J84" s="372" t="s">
        <v>14</v>
      </c>
      <c r="K84" s="372" t="s">
        <v>13</v>
      </c>
      <c r="L84" s="372" t="s">
        <v>14</v>
      </c>
      <c r="M84" s="372"/>
      <c r="N84" s="372"/>
      <c r="O84" s="645"/>
      <c r="P84" s="213"/>
      <c r="Q84" s="213"/>
      <c r="R84" s="213"/>
      <c r="S84" s="234"/>
      <c r="T84" s="213"/>
      <c r="U84" s="213"/>
      <c r="V84" s="213"/>
      <c r="W84" s="207"/>
      <c r="X84" s="207"/>
      <c r="Y84" s="207"/>
      <c r="Z84" s="207"/>
      <c r="AA84" s="207" t="s">
        <v>305</v>
      </c>
      <c r="AB84" s="207" t="s">
        <v>306</v>
      </c>
      <c r="AC84" s="207" t="s">
        <v>307</v>
      </c>
      <c r="AD84" s="207" t="s">
        <v>308</v>
      </c>
      <c r="AE84" s="207" t="s">
        <v>309</v>
      </c>
      <c r="AF84" s="207" t="s">
        <v>310</v>
      </c>
      <c r="AG84" s="236"/>
      <c r="AH84" s="236"/>
      <c r="AI84" s="236"/>
      <c r="AJ84" s="236"/>
      <c r="AK84" s="236"/>
      <c r="AL84" s="236"/>
    </row>
    <row r="85" spans="1:38" ht="14.25" hidden="1">
      <c r="A85" s="217" t="s">
        <v>311</v>
      </c>
      <c r="B85" s="215"/>
      <c r="C85" s="372">
        <v>100</v>
      </c>
      <c r="D85" s="372">
        <v>1400</v>
      </c>
      <c r="E85" s="218"/>
      <c r="F85" s="218"/>
      <c r="G85" s="372">
        <v>-100</v>
      </c>
      <c r="H85" s="372">
        <v>-1400</v>
      </c>
      <c r="I85" s="219"/>
      <c r="J85" s="219"/>
      <c r="K85" s="218"/>
      <c r="L85" s="218"/>
      <c r="M85" s="218">
        <v>0</v>
      </c>
      <c r="N85" s="218">
        <v>0</v>
      </c>
      <c r="O85" s="220"/>
      <c r="P85" s="213"/>
      <c r="Q85" s="213"/>
      <c r="R85" s="213"/>
      <c r="S85" s="234"/>
      <c r="T85" s="213"/>
      <c r="U85" s="213"/>
      <c r="V85" s="213"/>
      <c r="W85" s="207"/>
      <c r="X85" s="207"/>
      <c r="Y85" s="207"/>
      <c r="Z85" s="207"/>
      <c r="AA85" s="9">
        <f>H81</f>
        <v>15</v>
      </c>
      <c r="AB85" s="9" t="str">
        <f>E81</f>
        <v>CNP2-T80-068-S</v>
      </c>
      <c r="AC85" s="22" t="str">
        <f>A81</f>
        <v>CNP2</v>
      </c>
      <c r="AD85" s="9" t="str">
        <f t="shared" ref="AD85:AD98" si="30">A85</f>
        <v>RCL合作</v>
      </c>
      <c r="AE85" s="9">
        <f t="shared" ref="AE85:AE98" si="31">C85</f>
        <v>100</v>
      </c>
      <c r="AF85" s="23">
        <f t="shared" ref="AF85:AF98" si="32">E85</f>
        <v>0</v>
      </c>
      <c r="AG85" s="236"/>
      <c r="AH85" s="236"/>
      <c r="AI85" s="236"/>
      <c r="AJ85" s="236"/>
      <c r="AK85" s="236"/>
      <c r="AL85" s="236"/>
    </row>
    <row r="86" spans="1:38" ht="14.25" hidden="1">
      <c r="A86" s="217" t="s">
        <v>313</v>
      </c>
      <c r="B86" s="215" t="s">
        <v>314</v>
      </c>
      <c r="C86" s="372">
        <v>60</v>
      </c>
      <c r="D86" s="372">
        <v>840</v>
      </c>
      <c r="E86" s="223">
        <v>8</v>
      </c>
      <c r="F86" s="223">
        <v>150</v>
      </c>
      <c r="G86" s="373">
        <f t="shared" ref="G86:G97" si="33">E86-C86</f>
        <v>-52</v>
      </c>
      <c r="H86" s="373">
        <f t="shared" ref="H86:H97" si="34">F86-D86</f>
        <v>-690</v>
      </c>
      <c r="I86" s="218"/>
      <c r="J86" s="218"/>
      <c r="K86" s="218"/>
      <c r="L86" s="218"/>
      <c r="M86" s="218">
        <v>0</v>
      </c>
      <c r="N86" s="218">
        <v>0</v>
      </c>
      <c r="O86" s="220"/>
      <c r="P86" s="213"/>
      <c r="Q86" s="213"/>
      <c r="R86" s="213"/>
      <c r="S86" s="234"/>
      <c r="T86" s="213"/>
      <c r="U86" s="213"/>
      <c r="V86" s="213"/>
      <c r="W86" s="207"/>
      <c r="X86" s="207"/>
      <c r="Y86" s="207"/>
      <c r="Z86" s="207"/>
      <c r="AA86" s="9">
        <f t="shared" ref="AA86:AA98" si="35">AA85</f>
        <v>15</v>
      </c>
      <c r="AB86" s="9" t="str">
        <f t="shared" ref="AB86:AB98" si="36">AB85</f>
        <v>CNP2-T80-068-S</v>
      </c>
      <c r="AC86" s="9" t="str">
        <f t="shared" ref="AC86:AC98" si="37">AC85</f>
        <v>CNP2</v>
      </c>
      <c r="AD86" s="9" t="str">
        <f t="shared" si="30"/>
        <v>WUH</v>
      </c>
      <c r="AE86" s="9">
        <f t="shared" si="31"/>
        <v>60</v>
      </c>
      <c r="AF86" s="23">
        <f t="shared" si="32"/>
        <v>8</v>
      </c>
      <c r="AG86" s="236"/>
      <c r="AH86" s="236"/>
      <c r="AI86" s="236"/>
      <c r="AJ86" s="236"/>
      <c r="AK86" s="236"/>
      <c r="AL86" s="236"/>
    </row>
    <row r="87" spans="1:38" ht="14.25" hidden="1">
      <c r="A87" s="217" t="s">
        <v>314</v>
      </c>
      <c r="B87" s="215">
        <f>B67+7</f>
        <v>43193</v>
      </c>
      <c r="C87" s="372">
        <v>370</v>
      </c>
      <c r="D87" s="372">
        <v>5180</v>
      </c>
      <c r="E87" s="412">
        <v>295</v>
      </c>
      <c r="F87" s="412">
        <v>6600</v>
      </c>
      <c r="G87" s="373">
        <f t="shared" si="33"/>
        <v>-75</v>
      </c>
      <c r="H87" s="373">
        <f t="shared" si="34"/>
        <v>1420</v>
      </c>
      <c r="I87" s="218"/>
      <c r="J87" s="218"/>
      <c r="K87" s="218"/>
      <c r="L87" s="218"/>
      <c r="M87" s="218">
        <v>0</v>
      </c>
      <c r="N87" s="218">
        <v>0</v>
      </c>
      <c r="O87" s="220"/>
      <c r="P87" s="213"/>
      <c r="Q87" s="213"/>
      <c r="R87" s="213"/>
      <c r="S87" s="234"/>
      <c r="T87" s="213"/>
      <c r="U87" s="213"/>
      <c r="V87" s="213"/>
      <c r="W87" s="207"/>
      <c r="X87" s="207"/>
      <c r="Y87" s="207"/>
      <c r="Z87" s="207"/>
      <c r="AA87" s="9">
        <f t="shared" si="35"/>
        <v>15</v>
      </c>
      <c r="AB87" s="9" t="str">
        <f t="shared" si="36"/>
        <v>CNP2-T80-068-S</v>
      </c>
      <c r="AC87" s="9" t="str">
        <f t="shared" si="37"/>
        <v>CNP2</v>
      </c>
      <c r="AD87" s="9" t="str">
        <f t="shared" si="30"/>
        <v>SHA</v>
      </c>
      <c r="AE87" s="9">
        <f t="shared" si="31"/>
        <v>370</v>
      </c>
      <c r="AF87" s="23">
        <f t="shared" si="32"/>
        <v>295</v>
      </c>
      <c r="AG87" s="236"/>
      <c r="AH87" s="236"/>
      <c r="AI87" s="236"/>
      <c r="AJ87" s="236"/>
      <c r="AK87" s="236"/>
      <c r="AL87" s="236"/>
    </row>
    <row r="88" spans="1:38" ht="14.25" hidden="1">
      <c r="A88" s="217" t="s">
        <v>315</v>
      </c>
      <c r="B88" s="224" t="s">
        <v>314</v>
      </c>
      <c r="C88" s="372">
        <v>180</v>
      </c>
      <c r="D88" s="372">
        <v>2520</v>
      </c>
      <c r="E88" s="223">
        <v>83</v>
      </c>
      <c r="F88" s="223">
        <v>1180</v>
      </c>
      <c r="G88" s="373">
        <f t="shared" si="33"/>
        <v>-97</v>
      </c>
      <c r="H88" s="373">
        <f t="shared" si="34"/>
        <v>-1340</v>
      </c>
      <c r="I88" s="218"/>
      <c r="J88" s="218"/>
      <c r="K88" s="218"/>
      <c r="L88" s="218"/>
      <c r="M88" s="218">
        <v>0</v>
      </c>
      <c r="N88" s="218">
        <v>0</v>
      </c>
      <c r="O88" s="220"/>
      <c r="P88" s="213"/>
      <c r="Q88" s="213"/>
      <c r="R88" s="213"/>
      <c r="S88" s="234"/>
      <c r="T88" s="213"/>
      <c r="U88" s="213"/>
      <c r="V88" s="213"/>
      <c r="W88" s="207"/>
      <c r="X88" s="207"/>
      <c r="Y88" s="207"/>
      <c r="Z88" s="207"/>
      <c r="AA88" s="9">
        <f t="shared" si="35"/>
        <v>15</v>
      </c>
      <c r="AB88" s="9" t="str">
        <f t="shared" si="36"/>
        <v>CNP2-T80-068-S</v>
      </c>
      <c r="AC88" s="9" t="str">
        <f t="shared" si="37"/>
        <v>CNP2</v>
      </c>
      <c r="AD88" s="9" t="str">
        <f t="shared" si="30"/>
        <v>SHA T/S</v>
      </c>
      <c r="AE88" s="9">
        <f t="shared" si="31"/>
        <v>180</v>
      </c>
      <c r="AF88" s="23">
        <f t="shared" si="32"/>
        <v>83</v>
      </c>
      <c r="AG88" s="236"/>
      <c r="AH88" s="236"/>
      <c r="AI88" s="236"/>
      <c r="AJ88" s="236"/>
      <c r="AK88" s="236"/>
      <c r="AL88" s="236"/>
    </row>
    <row r="89" spans="1:38" ht="14.25" hidden="1">
      <c r="A89" s="217" t="s">
        <v>290</v>
      </c>
      <c r="B89" s="215" t="s">
        <v>312</v>
      </c>
      <c r="C89" s="372">
        <v>70</v>
      </c>
      <c r="D89" s="372">
        <v>980</v>
      </c>
      <c r="E89" s="223">
        <v>15</v>
      </c>
      <c r="F89" s="223">
        <v>334</v>
      </c>
      <c r="G89" s="373">
        <f t="shared" si="33"/>
        <v>-55</v>
      </c>
      <c r="H89" s="373">
        <f t="shared" si="34"/>
        <v>-646</v>
      </c>
      <c r="I89" s="219"/>
      <c r="J89" s="219"/>
      <c r="K89" s="223"/>
      <c r="L89" s="223"/>
      <c r="M89" s="218">
        <v>0</v>
      </c>
      <c r="N89" s="218">
        <v>0</v>
      </c>
      <c r="O89" s="220"/>
      <c r="P89" s="213"/>
      <c r="Q89" s="213"/>
      <c r="R89" s="213"/>
      <c r="S89" s="234"/>
      <c r="T89" s="213"/>
      <c r="U89" s="213"/>
      <c r="V89" s="213"/>
      <c r="W89" s="207"/>
      <c r="X89" s="207"/>
      <c r="Y89" s="207"/>
      <c r="Z89" s="207"/>
      <c r="AA89" s="9">
        <f t="shared" si="35"/>
        <v>15</v>
      </c>
      <c r="AB89" s="9" t="str">
        <f t="shared" si="36"/>
        <v>CNP2-T80-068-S</v>
      </c>
      <c r="AC89" s="9" t="str">
        <f t="shared" si="37"/>
        <v>CNP2</v>
      </c>
      <c r="AD89" s="9" t="str">
        <f t="shared" si="30"/>
        <v>DLC</v>
      </c>
      <c r="AE89" s="9">
        <f t="shared" si="31"/>
        <v>70</v>
      </c>
      <c r="AF89" s="23">
        <f t="shared" si="32"/>
        <v>15</v>
      </c>
      <c r="AG89" s="236"/>
      <c r="AH89" s="236"/>
      <c r="AI89" s="236"/>
      <c r="AJ89" s="236"/>
      <c r="AK89" s="236"/>
      <c r="AL89" s="236"/>
    </row>
    <row r="90" spans="1:38" ht="14.25" hidden="1">
      <c r="A90" s="217" t="s">
        <v>291</v>
      </c>
      <c r="B90" s="215" t="s">
        <v>312</v>
      </c>
      <c r="C90" s="372">
        <v>150</v>
      </c>
      <c r="D90" s="372">
        <v>2100</v>
      </c>
      <c r="E90" s="223">
        <v>105</v>
      </c>
      <c r="F90" s="223">
        <v>1864</v>
      </c>
      <c r="G90" s="373">
        <f t="shared" si="33"/>
        <v>-45</v>
      </c>
      <c r="H90" s="373">
        <f t="shared" si="34"/>
        <v>-236</v>
      </c>
      <c r="I90" s="223"/>
      <c r="J90" s="223"/>
      <c r="K90" s="223"/>
      <c r="L90" s="223"/>
      <c r="M90" s="218">
        <v>0</v>
      </c>
      <c r="N90" s="218">
        <v>0</v>
      </c>
      <c r="O90" s="220"/>
      <c r="P90" s="213"/>
      <c r="Q90" s="213"/>
      <c r="R90" s="213"/>
      <c r="S90" s="234"/>
      <c r="T90" s="213"/>
      <c r="U90" s="213"/>
      <c r="V90" s="213"/>
      <c r="W90" s="207"/>
      <c r="X90" s="207"/>
      <c r="Y90" s="207"/>
      <c r="Z90" s="207"/>
      <c r="AA90" s="9">
        <f t="shared" si="35"/>
        <v>15</v>
      </c>
      <c r="AB90" s="9" t="str">
        <f t="shared" si="36"/>
        <v>CNP2-T80-068-S</v>
      </c>
      <c r="AC90" s="9" t="str">
        <f t="shared" si="37"/>
        <v>CNP2</v>
      </c>
      <c r="AD90" s="9" t="str">
        <f t="shared" si="30"/>
        <v>TSN</v>
      </c>
      <c r="AE90" s="9">
        <f t="shared" si="31"/>
        <v>150</v>
      </c>
      <c r="AF90" s="23">
        <f t="shared" si="32"/>
        <v>105</v>
      </c>
      <c r="AG90" s="236"/>
      <c r="AH90" s="236"/>
      <c r="AI90" s="236"/>
      <c r="AJ90" s="236"/>
      <c r="AK90" s="236"/>
      <c r="AL90" s="236"/>
    </row>
    <row r="91" spans="1:38" ht="14.25" hidden="1">
      <c r="A91" s="217" t="s">
        <v>312</v>
      </c>
      <c r="B91" s="215">
        <f>B71+7</f>
        <v>43195</v>
      </c>
      <c r="C91" s="372">
        <v>580</v>
      </c>
      <c r="D91" s="372">
        <v>8120</v>
      </c>
      <c r="E91" s="223">
        <v>620</v>
      </c>
      <c r="F91" s="223">
        <v>9420</v>
      </c>
      <c r="G91" s="373">
        <f t="shared" si="33"/>
        <v>40</v>
      </c>
      <c r="H91" s="373">
        <f t="shared" si="34"/>
        <v>1300</v>
      </c>
      <c r="I91" s="219"/>
      <c r="J91" s="219"/>
      <c r="K91" s="218"/>
      <c r="L91" s="218"/>
      <c r="M91" s="218">
        <v>0</v>
      </c>
      <c r="N91" s="218">
        <v>0</v>
      </c>
      <c r="O91" s="220"/>
      <c r="P91" s="213"/>
      <c r="Q91" s="213"/>
      <c r="R91" s="213"/>
      <c r="S91" s="234"/>
      <c r="T91" s="213"/>
      <c r="U91" s="213"/>
      <c r="V91" s="213"/>
      <c r="W91" s="207"/>
      <c r="X91" s="207"/>
      <c r="Y91" s="207"/>
      <c r="Z91" s="207"/>
      <c r="AA91" s="9">
        <f t="shared" si="35"/>
        <v>15</v>
      </c>
      <c r="AB91" s="9" t="str">
        <f t="shared" si="36"/>
        <v>CNP2-T80-068-S</v>
      </c>
      <c r="AC91" s="9" t="str">
        <f t="shared" si="37"/>
        <v>CNP2</v>
      </c>
      <c r="AD91" s="9" t="str">
        <f t="shared" si="30"/>
        <v>TAO</v>
      </c>
      <c r="AE91" s="9">
        <f t="shared" si="31"/>
        <v>580</v>
      </c>
      <c r="AF91" s="23">
        <f t="shared" si="32"/>
        <v>620</v>
      </c>
      <c r="AG91" s="236"/>
      <c r="AH91" s="236"/>
      <c r="AI91" s="236"/>
      <c r="AJ91" s="236"/>
      <c r="AK91" s="236"/>
      <c r="AL91" s="236"/>
    </row>
    <row r="92" spans="1:38" ht="14.25" hidden="1">
      <c r="A92" s="217" t="s">
        <v>86</v>
      </c>
      <c r="B92" s="215">
        <f>B72+7</f>
        <v>43197</v>
      </c>
      <c r="C92" s="372">
        <v>250</v>
      </c>
      <c r="D92" s="372">
        <v>3500</v>
      </c>
      <c r="E92" s="223">
        <v>267</v>
      </c>
      <c r="F92" s="223">
        <v>3314</v>
      </c>
      <c r="G92" s="373">
        <f t="shared" si="33"/>
        <v>17</v>
      </c>
      <c r="H92" s="373">
        <f t="shared" si="34"/>
        <v>-186</v>
      </c>
      <c r="I92" s="218"/>
      <c r="J92" s="218"/>
      <c r="K92" s="218"/>
      <c r="L92" s="218"/>
      <c r="M92" s="218">
        <v>0</v>
      </c>
      <c r="N92" s="218">
        <v>0</v>
      </c>
      <c r="O92" s="220"/>
      <c r="P92" s="213"/>
      <c r="Q92" s="213"/>
      <c r="R92" s="213"/>
      <c r="S92" s="234"/>
      <c r="T92" s="213"/>
      <c r="U92" s="213"/>
      <c r="V92" s="213"/>
      <c r="W92" s="207"/>
      <c r="X92" s="207"/>
      <c r="Y92" s="207"/>
      <c r="Z92" s="207"/>
      <c r="AA92" s="9">
        <f t="shared" si="35"/>
        <v>15</v>
      </c>
      <c r="AB92" s="9" t="str">
        <f t="shared" si="36"/>
        <v>CNP2-T80-068-S</v>
      </c>
      <c r="AC92" s="9" t="str">
        <f t="shared" si="37"/>
        <v>CNP2</v>
      </c>
      <c r="AD92" s="9" t="str">
        <f t="shared" si="30"/>
        <v>NGB</v>
      </c>
      <c r="AE92" s="9">
        <f t="shared" si="31"/>
        <v>250</v>
      </c>
      <c r="AF92" s="23">
        <f t="shared" si="32"/>
        <v>267</v>
      </c>
      <c r="AG92" s="236"/>
      <c r="AH92" s="236"/>
      <c r="AI92" s="236"/>
      <c r="AJ92" s="236"/>
      <c r="AK92" s="236"/>
      <c r="AL92" s="236"/>
    </row>
    <row r="93" spans="1:38" ht="14.25" hidden="1">
      <c r="A93" s="217" t="s">
        <v>316</v>
      </c>
      <c r="B93" s="215" t="s">
        <v>292</v>
      </c>
      <c r="C93" s="372">
        <v>120</v>
      </c>
      <c r="D93" s="372">
        <v>1680</v>
      </c>
      <c r="E93" s="223">
        <v>127</v>
      </c>
      <c r="F93" s="223">
        <v>1962</v>
      </c>
      <c r="G93" s="373">
        <f t="shared" si="33"/>
        <v>7</v>
      </c>
      <c r="H93" s="373">
        <f t="shared" si="34"/>
        <v>282</v>
      </c>
      <c r="I93" s="218"/>
      <c r="J93" s="218"/>
      <c r="K93" s="218"/>
      <c r="L93" s="218"/>
      <c r="M93" s="218">
        <v>0</v>
      </c>
      <c r="N93" s="218">
        <v>0</v>
      </c>
      <c r="O93" s="220"/>
      <c r="P93" s="213"/>
      <c r="Q93" s="213"/>
      <c r="R93" s="213"/>
      <c r="S93" s="234"/>
      <c r="T93" s="213"/>
      <c r="U93" s="213"/>
      <c r="V93" s="213"/>
      <c r="W93" s="207"/>
      <c r="X93" s="207"/>
      <c r="Y93" s="207"/>
      <c r="Z93" s="207"/>
      <c r="AA93" s="9">
        <f t="shared" si="35"/>
        <v>15</v>
      </c>
      <c r="AB93" s="9" t="str">
        <f t="shared" si="36"/>
        <v>CNP2-T80-068-S</v>
      </c>
      <c r="AC93" s="9" t="str">
        <f t="shared" si="37"/>
        <v>CNP2</v>
      </c>
      <c r="AD93" s="9" t="str">
        <f t="shared" si="30"/>
        <v>NGB T/S</v>
      </c>
      <c r="AE93" s="9">
        <f t="shared" si="31"/>
        <v>120</v>
      </c>
      <c r="AF93" s="23">
        <f t="shared" si="32"/>
        <v>127</v>
      </c>
      <c r="AG93" s="236"/>
      <c r="AH93" s="236"/>
      <c r="AI93" s="236"/>
      <c r="AJ93" s="236"/>
      <c r="AK93" s="236"/>
      <c r="AL93" s="236"/>
    </row>
    <row r="94" spans="1:38" ht="14.25" hidden="1">
      <c r="A94" s="217" t="s">
        <v>317</v>
      </c>
      <c r="B94" s="215">
        <f>B74+7</f>
        <v>43199</v>
      </c>
      <c r="C94" s="372">
        <v>370</v>
      </c>
      <c r="D94" s="372">
        <v>5180</v>
      </c>
      <c r="E94" s="223">
        <v>331</v>
      </c>
      <c r="F94" s="223">
        <v>3270</v>
      </c>
      <c r="G94" s="373">
        <f t="shared" si="33"/>
        <v>-39</v>
      </c>
      <c r="H94" s="373">
        <f t="shared" si="34"/>
        <v>-1910</v>
      </c>
      <c r="I94" s="218"/>
      <c r="J94" s="218"/>
      <c r="K94" s="218"/>
      <c r="L94" s="218"/>
      <c r="M94" s="218">
        <v>0</v>
      </c>
      <c r="N94" s="218">
        <v>0</v>
      </c>
      <c r="O94" s="220"/>
      <c r="P94" s="213"/>
      <c r="Q94" s="213"/>
      <c r="R94" s="213"/>
      <c r="S94" s="213"/>
      <c r="T94" s="213"/>
      <c r="U94" s="213"/>
      <c r="V94" s="213"/>
      <c r="W94" s="234"/>
      <c r="X94" s="213"/>
      <c r="Y94" s="213"/>
      <c r="Z94" s="213"/>
      <c r="AA94" s="9">
        <f t="shared" si="35"/>
        <v>15</v>
      </c>
      <c r="AB94" s="9" t="str">
        <f t="shared" si="36"/>
        <v>CNP2-T80-068-S</v>
      </c>
      <c r="AC94" s="9" t="str">
        <f t="shared" si="37"/>
        <v>CNP2</v>
      </c>
      <c r="AD94" s="9" t="str">
        <f t="shared" si="30"/>
        <v>XMN</v>
      </c>
      <c r="AE94" s="9">
        <f t="shared" si="31"/>
        <v>370</v>
      </c>
      <c r="AF94" s="23">
        <f t="shared" si="32"/>
        <v>331</v>
      </c>
      <c r="AG94" s="236"/>
      <c r="AH94" s="236"/>
      <c r="AI94" s="236"/>
      <c r="AJ94" s="236"/>
      <c r="AK94" s="236"/>
      <c r="AL94" s="236"/>
    </row>
    <row r="95" spans="1:38" ht="14.25" hidden="1">
      <c r="A95" s="217" t="s">
        <v>318</v>
      </c>
      <c r="B95" s="224" t="s">
        <v>317</v>
      </c>
      <c r="C95" s="372">
        <v>200</v>
      </c>
      <c r="D95" s="372">
        <v>2800</v>
      </c>
      <c r="E95" s="223">
        <v>427</v>
      </c>
      <c r="F95" s="223">
        <v>5872</v>
      </c>
      <c r="G95" s="373">
        <f t="shared" si="33"/>
        <v>227</v>
      </c>
      <c r="H95" s="373">
        <f t="shared" si="34"/>
        <v>3072</v>
      </c>
      <c r="I95" s="218"/>
      <c r="J95" s="218"/>
      <c r="K95" s="218"/>
      <c r="L95" s="218"/>
      <c r="M95" s="218">
        <v>0</v>
      </c>
      <c r="N95" s="218">
        <v>0</v>
      </c>
      <c r="O95" s="220"/>
      <c r="P95" s="213"/>
      <c r="Q95" s="213"/>
      <c r="R95" s="213"/>
      <c r="S95" s="213"/>
      <c r="T95" s="213"/>
      <c r="U95" s="213"/>
      <c r="V95" s="213"/>
      <c r="W95" s="234"/>
      <c r="X95" s="213"/>
      <c r="Y95" s="213"/>
      <c r="Z95" s="213"/>
      <c r="AA95" s="9">
        <f t="shared" si="35"/>
        <v>15</v>
      </c>
      <c r="AB95" s="9" t="str">
        <f t="shared" si="36"/>
        <v>CNP2-T80-068-S</v>
      </c>
      <c r="AC95" s="9" t="str">
        <f t="shared" si="37"/>
        <v>CNP2</v>
      </c>
      <c r="AD95" s="9" t="str">
        <f t="shared" si="30"/>
        <v>XMN T/S</v>
      </c>
      <c r="AE95" s="9">
        <f t="shared" si="31"/>
        <v>200</v>
      </c>
      <c r="AF95" s="23">
        <f t="shared" si="32"/>
        <v>427</v>
      </c>
      <c r="AG95" s="236"/>
      <c r="AH95" s="236"/>
      <c r="AI95" s="236"/>
      <c r="AJ95" s="236"/>
      <c r="AK95" s="236"/>
      <c r="AL95" s="236"/>
    </row>
    <row r="96" spans="1:38" ht="14.25" hidden="1">
      <c r="A96" s="217" t="s">
        <v>330</v>
      </c>
      <c r="B96" s="224" t="s">
        <v>331</v>
      </c>
      <c r="C96" s="477"/>
      <c r="D96" s="477"/>
      <c r="E96" s="223">
        <v>12</v>
      </c>
      <c r="F96" s="223">
        <v>254</v>
      </c>
      <c r="G96" s="478"/>
      <c r="H96" s="478"/>
      <c r="I96" s="218"/>
      <c r="J96" s="218"/>
      <c r="K96" s="218"/>
      <c r="L96" s="218"/>
      <c r="M96" s="218"/>
      <c r="N96" s="218"/>
      <c r="O96" s="220"/>
      <c r="P96" s="213"/>
      <c r="Q96" s="213"/>
      <c r="R96" s="213"/>
      <c r="S96" s="213"/>
      <c r="T96" s="213"/>
      <c r="U96" s="213"/>
      <c r="V96" s="213"/>
      <c r="W96" s="234"/>
      <c r="X96" s="213"/>
      <c r="Y96" s="213"/>
      <c r="Z96" s="213"/>
      <c r="AA96" s="9"/>
      <c r="AB96" s="9"/>
      <c r="AC96" s="9"/>
      <c r="AD96" s="9"/>
      <c r="AE96" s="9"/>
      <c r="AF96" s="23">
        <f t="shared" si="32"/>
        <v>12</v>
      </c>
      <c r="AG96" s="236"/>
      <c r="AH96" s="236"/>
      <c r="AI96" s="236"/>
      <c r="AJ96" s="236"/>
      <c r="AK96" s="236"/>
      <c r="AL96" s="236"/>
    </row>
    <row r="97" spans="1:38" ht="14.25" hidden="1">
      <c r="A97" s="217" t="s">
        <v>319</v>
      </c>
      <c r="B97" s="225"/>
      <c r="C97" s="226">
        <v>2350</v>
      </c>
      <c r="D97" s="226">
        <v>32900</v>
      </c>
      <c r="E97" s="226">
        <f>SUM(E84:E96)</f>
        <v>2290</v>
      </c>
      <c r="F97" s="226">
        <f>SUM(F84:F96)</f>
        <v>34220</v>
      </c>
      <c r="G97" s="29">
        <f t="shared" si="33"/>
        <v>-60</v>
      </c>
      <c r="H97" s="29">
        <f t="shared" si="34"/>
        <v>1320</v>
      </c>
      <c r="I97" s="227">
        <v>0</v>
      </c>
      <c r="J97" s="227">
        <v>0</v>
      </c>
      <c r="K97" s="227">
        <v>0</v>
      </c>
      <c r="L97" s="227">
        <v>0</v>
      </c>
      <c r="M97" s="227">
        <v>0</v>
      </c>
      <c r="N97" s="227">
        <v>0</v>
      </c>
      <c r="O97" s="220"/>
      <c r="P97" s="213"/>
      <c r="Q97" s="213"/>
      <c r="R97" s="213"/>
      <c r="S97" s="213"/>
      <c r="T97" s="213"/>
      <c r="U97" s="213"/>
      <c r="V97" s="213"/>
      <c r="W97" s="234"/>
      <c r="X97" s="213"/>
      <c r="Y97" s="213"/>
      <c r="Z97" s="213"/>
      <c r="AA97" s="9">
        <f>AA95</f>
        <v>15</v>
      </c>
      <c r="AB97" s="9" t="str">
        <f>AB95</f>
        <v>CNP2-T80-068-S</v>
      </c>
      <c r="AC97" s="9" t="str">
        <f>AC95</f>
        <v>CNP2</v>
      </c>
      <c r="AD97" s="9" t="str">
        <f t="shared" si="30"/>
        <v>总舱位合计</v>
      </c>
      <c r="AE97" s="9">
        <f t="shared" si="31"/>
        <v>2350</v>
      </c>
      <c r="AF97" s="23">
        <f t="shared" si="32"/>
        <v>2290</v>
      </c>
      <c r="AG97" s="236"/>
      <c r="AH97" s="236"/>
      <c r="AI97" s="236"/>
      <c r="AJ97" s="236"/>
      <c r="AK97" s="236"/>
      <c r="AL97" s="236"/>
    </row>
    <row r="98" spans="1:38" ht="14.25" hidden="1">
      <c r="A98" s="228"/>
      <c r="B98" s="229">
        <v>34600</v>
      </c>
      <c r="C98" s="230"/>
      <c r="D98" s="231" t="s">
        <v>320</v>
      </c>
      <c r="E98" s="232">
        <f>E97/C97</f>
        <v>0.97446808510638294</v>
      </c>
      <c r="F98" s="232">
        <f>F97/D97</f>
        <v>1.0401215805471125</v>
      </c>
      <c r="G98" s="229"/>
      <c r="H98" s="229"/>
      <c r="I98" s="213"/>
      <c r="J98" s="23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34"/>
      <c r="X98" s="213"/>
      <c r="Y98" s="213"/>
      <c r="Z98" s="213"/>
      <c r="AA98" s="9">
        <f t="shared" si="35"/>
        <v>15</v>
      </c>
      <c r="AB98" s="9" t="str">
        <f t="shared" si="36"/>
        <v>CNP2-T80-068-S</v>
      </c>
      <c r="AC98" s="9" t="str">
        <f t="shared" si="37"/>
        <v>CNP2</v>
      </c>
      <c r="AD98" s="9">
        <f t="shared" si="30"/>
        <v>0</v>
      </c>
      <c r="AE98" s="9">
        <f t="shared" si="31"/>
        <v>0</v>
      </c>
      <c r="AF98" s="23">
        <f t="shared" si="32"/>
        <v>0.97446808510638294</v>
      </c>
      <c r="AG98" s="236"/>
      <c r="AH98" s="236"/>
      <c r="AI98" s="236"/>
      <c r="AJ98" s="236"/>
      <c r="AK98" s="236"/>
      <c r="AL98" s="236"/>
    </row>
    <row r="99" spans="1:38" hidden="1"/>
    <row r="100" spans="1:38" hidden="1"/>
    <row r="101" spans="1:38" ht="14.25">
      <c r="A101" s="199" t="s">
        <v>293</v>
      </c>
      <c r="B101" s="200" t="s">
        <v>937</v>
      </c>
      <c r="C101" s="201"/>
      <c r="D101" s="202"/>
      <c r="E101" s="200" t="s">
        <v>938</v>
      </c>
      <c r="F101" s="200"/>
      <c r="G101" s="199" t="s">
        <v>295</v>
      </c>
      <c r="H101" s="203">
        <v>16</v>
      </c>
      <c r="I101" s="202"/>
      <c r="J101" s="204" t="s">
        <v>296</v>
      </c>
      <c r="K101" s="410"/>
      <c r="L101" s="199"/>
      <c r="M101" s="205"/>
      <c r="N101" s="200"/>
      <c r="O101" s="202"/>
      <c r="P101" s="213"/>
      <c r="Q101" s="213"/>
      <c r="R101" s="213"/>
      <c r="S101" s="213"/>
      <c r="T101" s="213"/>
      <c r="U101" s="213"/>
      <c r="V101" s="213"/>
      <c r="W101" s="234"/>
      <c r="X101" s="213"/>
      <c r="Y101" s="213"/>
      <c r="Z101" s="213"/>
      <c r="AA101" s="207"/>
      <c r="AB101" s="207"/>
      <c r="AC101" s="207"/>
      <c r="AD101" s="207"/>
      <c r="AE101" s="207"/>
      <c r="AF101" s="207"/>
      <c r="AG101" s="236"/>
      <c r="AH101" s="236"/>
      <c r="AI101" s="236"/>
      <c r="AJ101" s="236"/>
      <c r="AK101" s="236"/>
      <c r="AL101" s="236"/>
    </row>
    <row r="102" spans="1:38" ht="14.25">
      <c r="A102" s="211"/>
      <c r="B102" s="212"/>
      <c r="C102" s="639" t="s">
        <v>297</v>
      </c>
      <c r="D102" s="639"/>
      <c r="E102" s="639" t="s">
        <v>298</v>
      </c>
      <c r="F102" s="639"/>
      <c r="G102" s="639" t="s">
        <v>299</v>
      </c>
      <c r="H102" s="639"/>
      <c r="I102" s="640" t="s">
        <v>300</v>
      </c>
      <c r="J102" s="641"/>
      <c r="K102" s="641"/>
      <c r="L102" s="641"/>
      <c r="M102" s="641"/>
      <c r="N102" s="642"/>
      <c r="O102" s="643" t="s">
        <v>301</v>
      </c>
      <c r="P102" s="213"/>
      <c r="Q102" s="213"/>
      <c r="R102" s="213"/>
      <c r="S102" s="213"/>
      <c r="T102" s="213"/>
      <c r="U102" s="213"/>
      <c r="V102" s="213"/>
      <c r="W102" s="234"/>
      <c r="X102" s="213"/>
      <c r="Y102" s="213"/>
      <c r="Z102" s="213"/>
      <c r="AA102" s="207"/>
      <c r="AB102" s="207"/>
      <c r="AC102" s="207"/>
      <c r="AD102" s="207"/>
      <c r="AE102" s="207"/>
      <c r="AF102" s="207"/>
      <c r="AG102" s="236"/>
      <c r="AH102" s="236"/>
      <c r="AI102" s="236"/>
      <c r="AJ102" s="236"/>
      <c r="AK102" s="236"/>
      <c r="AL102" s="236"/>
    </row>
    <row r="103" spans="1:38" ht="14.25">
      <c r="A103" s="214" t="s">
        <v>6</v>
      </c>
      <c r="B103" s="215" t="s">
        <v>7</v>
      </c>
      <c r="C103" s="639"/>
      <c r="D103" s="639"/>
      <c r="E103" s="639"/>
      <c r="F103" s="639"/>
      <c r="G103" s="639"/>
      <c r="H103" s="639"/>
      <c r="I103" s="404" t="s">
        <v>302</v>
      </c>
      <c r="J103" s="404" t="s">
        <v>9</v>
      </c>
      <c r="K103" s="404" t="s">
        <v>303</v>
      </c>
      <c r="L103" s="404" t="s">
        <v>11</v>
      </c>
      <c r="M103" s="640" t="s">
        <v>304</v>
      </c>
      <c r="N103" s="642"/>
      <c r="O103" s="644"/>
      <c r="P103" s="213"/>
      <c r="Q103" s="213"/>
      <c r="R103" s="213"/>
      <c r="S103" s="234"/>
      <c r="T103" s="213"/>
      <c r="U103" s="213"/>
      <c r="V103" s="213"/>
      <c r="W103" s="207"/>
      <c r="X103" s="207"/>
      <c r="Y103" s="207"/>
      <c r="Z103" s="207"/>
      <c r="AA103" s="207"/>
      <c r="AB103" s="207"/>
      <c r="AC103" s="221"/>
      <c r="AD103" s="207"/>
      <c r="AE103" s="207"/>
      <c r="AF103" s="222"/>
      <c r="AG103" s="236"/>
      <c r="AH103" s="236"/>
      <c r="AI103" s="236"/>
      <c r="AJ103" s="236"/>
      <c r="AK103" s="236"/>
      <c r="AL103" s="236"/>
    </row>
    <row r="104" spans="1:38" ht="14.25">
      <c r="A104" s="211"/>
      <c r="B104" s="212"/>
      <c r="C104" s="404" t="s">
        <v>13</v>
      </c>
      <c r="D104" s="404" t="s">
        <v>14</v>
      </c>
      <c r="E104" s="404" t="s">
        <v>13</v>
      </c>
      <c r="F104" s="404" t="s">
        <v>14</v>
      </c>
      <c r="G104" s="404" t="s">
        <v>13</v>
      </c>
      <c r="H104" s="404" t="s">
        <v>14</v>
      </c>
      <c r="I104" s="404" t="s">
        <v>13</v>
      </c>
      <c r="J104" s="404" t="s">
        <v>14</v>
      </c>
      <c r="K104" s="404" t="s">
        <v>13</v>
      </c>
      <c r="L104" s="404" t="s">
        <v>14</v>
      </c>
      <c r="M104" s="404"/>
      <c r="N104" s="404"/>
      <c r="O104" s="645"/>
      <c r="P104" s="213"/>
      <c r="Q104" s="213"/>
      <c r="R104" s="213"/>
      <c r="S104" s="234"/>
      <c r="T104" s="213"/>
      <c r="U104" s="213"/>
      <c r="V104" s="213"/>
      <c r="W104" s="207"/>
      <c r="X104" s="207"/>
      <c r="Y104" s="207"/>
      <c r="Z104" s="207"/>
      <c r="AA104" s="207" t="s">
        <v>305</v>
      </c>
      <c r="AB104" s="207" t="s">
        <v>306</v>
      </c>
      <c r="AC104" s="207" t="s">
        <v>307</v>
      </c>
      <c r="AD104" s="207" t="s">
        <v>308</v>
      </c>
      <c r="AE104" s="207" t="s">
        <v>309</v>
      </c>
      <c r="AF104" s="207" t="s">
        <v>310</v>
      </c>
      <c r="AG104" s="236"/>
      <c r="AH104" s="236"/>
      <c r="AI104" s="236"/>
      <c r="AJ104" s="236"/>
      <c r="AK104" s="236"/>
      <c r="AL104" s="236"/>
    </row>
    <row r="105" spans="1:38" ht="14.25">
      <c r="A105" s="217" t="s">
        <v>311</v>
      </c>
      <c r="B105" s="215"/>
      <c r="C105" s="404">
        <v>100</v>
      </c>
      <c r="D105" s="404">
        <v>1400</v>
      </c>
      <c r="E105" s="218"/>
      <c r="F105" s="218"/>
      <c r="G105" s="404">
        <v>-100</v>
      </c>
      <c r="H105" s="404">
        <v>-1400</v>
      </c>
      <c r="I105" s="219"/>
      <c r="J105" s="219"/>
      <c r="K105" s="218"/>
      <c r="L105" s="218"/>
      <c r="M105" s="218">
        <v>0</v>
      </c>
      <c r="N105" s="218">
        <v>0</v>
      </c>
      <c r="O105" s="220"/>
      <c r="P105" s="213"/>
      <c r="Q105" s="213"/>
      <c r="R105" s="213"/>
      <c r="S105" s="234"/>
      <c r="T105" s="213"/>
      <c r="U105" s="213"/>
      <c r="V105" s="213"/>
      <c r="W105" s="207"/>
      <c r="X105" s="207"/>
      <c r="Y105" s="207"/>
      <c r="Z105" s="207"/>
      <c r="AA105" s="9">
        <f>H101</f>
        <v>16</v>
      </c>
      <c r="AB105" s="9" t="str">
        <f>E101</f>
        <v>CNP2-Q79-012-S</v>
      </c>
      <c r="AC105" s="22" t="str">
        <f>A101</f>
        <v>CNP2</v>
      </c>
      <c r="AD105" s="9" t="str">
        <f t="shared" ref="AD105:AD118" si="38">A105</f>
        <v>RCL合作</v>
      </c>
      <c r="AE105" s="9">
        <f t="shared" ref="AE105:AE118" si="39">C105</f>
        <v>100</v>
      </c>
      <c r="AF105" s="23">
        <f t="shared" ref="AF105:AF118" si="40">E105</f>
        <v>0</v>
      </c>
      <c r="AG105" s="236"/>
      <c r="AH105" s="236"/>
      <c r="AI105" s="236"/>
      <c r="AJ105" s="236"/>
      <c r="AK105" s="236"/>
      <c r="AL105" s="236"/>
    </row>
    <row r="106" spans="1:38" ht="14.25">
      <c r="A106" s="217" t="s">
        <v>313</v>
      </c>
      <c r="B106" s="215" t="s">
        <v>314</v>
      </c>
      <c r="C106" s="404">
        <v>60</v>
      </c>
      <c r="D106" s="404">
        <v>840</v>
      </c>
      <c r="E106" s="223">
        <v>9</v>
      </c>
      <c r="F106" s="223">
        <v>149</v>
      </c>
      <c r="G106" s="405">
        <f t="shared" ref="G106:G117" si="41">E106-C106</f>
        <v>-51</v>
      </c>
      <c r="H106" s="405">
        <f t="shared" ref="H106:H117" si="42">F106-D106</f>
        <v>-691</v>
      </c>
      <c r="I106" s="218"/>
      <c r="J106" s="218"/>
      <c r="K106" s="218"/>
      <c r="L106" s="218"/>
      <c r="M106" s="218">
        <v>0</v>
      </c>
      <c r="N106" s="218">
        <v>0</v>
      </c>
      <c r="O106" s="220"/>
      <c r="P106" s="213"/>
      <c r="Q106" s="213"/>
      <c r="R106" s="213"/>
      <c r="S106" s="234"/>
      <c r="T106" s="213"/>
      <c r="U106" s="213"/>
      <c r="V106" s="213"/>
      <c r="W106" s="207"/>
      <c r="X106" s="207"/>
      <c r="Y106" s="207"/>
      <c r="Z106" s="207"/>
      <c r="AA106" s="9">
        <f t="shared" ref="AA106:AA118" si="43">AA105</f>
        <v>16</v>
      </c>
      <c r="AB106" s="9" t="str">
        <f t="shared" ref="AB106:AB118" si="44">AB105</f>
        <v>CNP2-Q79-012-S</v>
      </c>
      <c r="AC106" s="9" t="str">
        <f t="shared" ref="AC106:AC118" si="45">AC105</f>
        <v>CNP2</v>
      </c>
      <c r="AD106" s="9" t="str">
        <f t="shared" si="38"/>
        <v>WUH</v>
      </c>
      <c r="AE106" s="9">
        <f t="shared" si="39"/>
        <v>60</v>
      </c>
      <c r="AF106" s="23">
        <f t="shared" si="40"/>
        <v>9</v>
      </c>
      <c r="AG106" s="236"/>
      <c r="AH106" s="236"/>
      <c r="AI106" s="236"/>
      <c r="AJ106" s="236"/>
      <c r="AK106" s="236"/>
      <c r="AL106" s="236"/>
    </row>
    <row r="107" spans="1:38" ht="14.25">
      <c r="A107" s="217" t="s">
        <v>314</v>
      </c>
      <c r="B107" s="215">
        <f>B87+7</f>
        <v>43200</v>
      </c>
      <c r="C107" s="404">
        <v>370</v>
      </c>
      <c r="D107" s="404">
        <v>5180</v>
      </c>
      <c r="E107" s="412">
        <v>326</v>
      </c>
      <c r="F107" s="412">
        <v>4648</v>
      </c>
      <c r="G107" s="405">
        <f t="shared" si="41"/>
        <v>-44</v>
      </c>
      <c r="H107" s="405">
        <f t="shared" si="42"/>
        <v>-532</v>
      </c>
      <c r="I107" s="218"/>
      <c r="J107" s="218"/>
      <c r="K107" s="218"/>
      <c r="L107" s="218"/>
      <c r="M107" s="218">
        <v>0</v>
      </c>
      <c r="N107" s="218">
        <v>0</v>
      </c>
      <c r="O107" s="220"/>
      <c r="P107" s="213"/>
      <c r="Q107" s="213"/>
      <c r="R107" s="213"/>
      <c r="S107" s="234"/>
      <c r="T107" s="213"/>
      <c r="U107" s="213"/>
      <c r="V107" s="213"/>
      <c r="W107" s="207"/>
      <c r="X107" s="207"/>
      <c r="Y107" s="207"/>
      <c r="Z107" s="207"/>
      <c r="AA107" s="9">
        <f t="shared" si="43"/>
        <v>16</v>
      </c>
      <c r="AB107" s="9" t="str">
        <f t="shared" si="44"/>
        <v>CNP2-Q79-012-S</v>
      </c>
      <c r="AC107" s="9" t="str">
        <f t="shared" si="45"/>
        <v>CNP2</v>
      </c>
      <c r="AD107" s="9" t="str">
        <f t="shared" si="38"/>
        <v>SHA</v>
      </c>
      <c r="AE107" s="9">
        <f t="shared" si="39"/>
        <v>370</v>
      </c>
      <c r="AF107" s="23">
        <f t="shared" si="40"/>
        <v>326</v>
      </c>
      <c r="AG107" s="236"/>
      <c r="AH107" s="236"/>
      <c r="AI107" s="236"/>
      <c r="AJ107" s="236"/>
      <c r="AK107" s="236"/>
      <c r="AL107" s="236"/>
    </row>
    <row r="108" spans="1:38" ht="14.25">
      <c r="A108" s="217" t="s">
        <v>315</v>
      </c>
      <c r="B108" s="224" t="s">
        <v>314</v>
      </c>
      <c r="C108" s="404">
        <v>180</v>
      </c>
      <c r="D108" s="404">
        <v>2520</v>
      </c>
      <c r="E108" s="223">
        <v>96</v>
      </c>
      <c r="F108" s="223">
        <v>1530</v>
      </c>
      <c r="G108" s="405">
        <f t="shared" si="41"/>
        <v>-84</v>
      </c>
      <c r="H108" s="405">
        <f t="shared" si="42"/>
        <v>-990</v>
      </c>
      <c r="I108" s="218"/>
      <c r="J108" s="218"/>
      <c r="K108" s="218"/>
      <c r="L108" s="218"/>
      <c r="M108" s="218">
        <v>0</v>
      </c>
      <c r="N108" s="218">
        <v>0</v>
      </c>
      <c r="O108" s="220"/>
      <c r="P108" s="213"/>
      <c r="Q108" s="213"/>
      <c r="R108" s="213"/>
      <c r="S108" s="234"/>
      <c r="T108" s="213"/>
      <c r="U108" s="213"/>
      <c r="V108" s="213"/>
      <c r="W108" s="207"/>
      <c r="X108" s="207"/>
      <c r="Y108" s="207"/>
      <c r="Z108" s="207"/>
      <c r="AA108" s="9">
        <f t="shared" si="43"/>
        <v>16</v>
      </c>
      <c r="AB108" s="9" t="str">
        <f t="shared" si="44"/>
        <v>CNP2-Q79-012-S</v>
      </c>
      <c r="AC108" s="9" t="str">
        <f t="shared" si="45"/>
        <v>CNP2</v>
      </c>
      <c r="AD108" s="9" t="str">
        <f t="shared" si="38"/>
        <v>SHA T/S</v>
      </c>
      <c r="AE108" s="9">
        <f t="shared" si="39"/>
        <v>180</v>
      </c>
      <c r="AF108" s="23">
        <f t="shared" si="40"/>
        <v>96</v>
      </c>
      <c r="AG108" s="236"/>
      <c r="AH108" s="236"/>
      <c r="AI108" s="236"/>
      <c r="AJ108" s="236"/>
      <c r="AK108" s="236"/>
      <c r="AL108" s="236"/>
    </row>
    <row r="109" spans="1:38" ht="14.25">
      <c r="A109" s="217" t="s">
        <v>290</v>
      </c>
      <c r="B109" s="215" t="s">
        <v>312</v>
      </c>
      <c r="C109" s="404">
        <v>70</v>
      </c>
      <c r="D109" s="404">
        <v>980</v>
      </c>
      <c r="E109" s="223">
        <v>120</v>
      </c>
      <c r="F109" s="223">
        <v>2089</v>
      </c>
      <c r="G109" s="405">
        <f t="shared" si="41"/>
        <v>50</v>
      </c>
      <c r="H109" s="405">
        <f t="shared" si="42"/>
        <v>1109</v>
      </c>
      <c r="I109" s="219"/>
      <c r="J109" s="219"/>
      <c r="K109" s="223"/>
      <c r="L109" s="223"/>
      <c r="M109" s="218">
        <v>0</v>
      </c>
      <c r="N109" s="218">
        <v>0</v>
      </c>
      <c r="O109" s="220"/>
      <c r="P109" s="213"/>
      <c r="Q109" s="213"/>
      <c r="R109" s="213"/>
      <c r="S109" s="234"/>
      <c r="T109" s="213"/>
      <c r="U109" s="213"/>
      <c r="V109" s="213"/>
      <c r="W109" s="207"/>
      <c r="X109" s="207"/>
      <c r="Y109" s="207"/>
      <c r="Z109" s="207"/>
      <c r="AA109" s="9">
        <f t="shared" si="43"/>
        <v>16</v>
      </c>
      <c r="AB109" s="9" t="str">
        <f t="shared" si="44"/>
        <v>CNP2-Q79-012-S</v>
      </c>
      <c r="AC109" s="9" t="str">
        <f t="shared" si="45"/>
        <v>CNP2</v>
      </c>
      <c r="AD109" s="9" t="str">
        <f t="shared" si="38"/>
        <v>DLC</v>
      </c>
      <c r="AE109" s="9">
        <f t="shared" si="39"/>
        <v>70</v>
      </c>
      <c r="AF109" s="23">
        <f t="shared" si="40"/>
        <v>120</v>
      </c>
      <c r="AG109" s="236"/>
      <c r="AH109" s="236"/>
      <c r="AI109" s="236"/>
      <c r="AJ109" s="236"/>
      <c r="AK109" s="236"/>
      <c r="AL109" s="236"/>
    </row>
    <row r="110" spans="1:38" ht="14.25">
      <c r="A110" s="217" t="s">
        <v>291</v>
      </c>
      <c r="B110" s="215" t="s">
        <v>312</v>
      </c>
      <c r="C110" s="404">
        <v>150</v>
      </c>
      <c r="D110" s="404">
        <v>2100</v>
      </c>
      <c r="E110" s="223">
        <v>129</v>
      </c>
      <c r="F110" s="223">
        <v>2571</v>
      </c>
      <c r="G110" s="405">
        <f t="shared" si="41"/>
        <v>-21</v>
      </c>
      <c r="H110" s="405">
        <f t="shared" si="42"/>
        <v>471</v>
      </c>
      <c r="I110" s="223"/>
      <c r="J110" s="223"/>
      <c r="K110" s="223"/>
      <c r="L110" s="223"/>
      <c r="M110" s="218">
        <v>0</v>
      </c>
      <c r="N110" s="218">
        <v>0</v>
      </c>
      <c r="O110" s="220"/>
      <c r="P110" s="213"/>
      <c r="Q110" s="213"/>
      <c r="R110" s="213"/>
      <c r="S110" s="234"/>
      <c r="T110" s="213"/>
      <c r="U110" s="213"/>
      <c r="V110" s="213"/>
      <c r="W110" s="207"/>
      <c r="X110" s="207"/>
      <c r="Y110" s="207"/>
      <c r="Z110" s="207"/>
      <c r="AA110" s="9">
        <f t="shared" si="43"/>
        <v>16</v>
      </c>
      <c r="AB110" s="9" t="str">
        <f t="shared" si="44"/>
        <v>CNP2-Q79-012-S</v>
      </c>
      <c r="AC110" s="9" t="str">
        <f t="shared" si="45"/>
        <v>CNP2</v>
      </c>
      <c r="AD110" s="9" t="str">
        <f t="shared" si="38"/>
        <v>TSN</v>
      </c>
      <c r="AE110" s="9">
        <f t="shared" si="39"/>
        <v>150</v>
      </c>
      <c r="AF110" s="23">
        <f t="shared" si="40"/>
        <v>129</v>
      </c>
      <c r="AG110" s="236"/>
      <c r="AH110" s="236"/>
      <c r="AI110" s="236"/>
      <c r="AJ110" s="236"/>
      <c r="AK110" s="236"/>
      <c r="AL110" s="236"/>
    </row>
    <row r="111" spans="1:38" ht="14.25">
      <c r="A111" s="217" t="s">
        <v>312</v>
      </c>
      <c r="B111" s="215">
        <f>B91+7</f>
        <v>43202</v>
      </c>
      <c r="C111" s="404">
        <v>580</v>
      </c>
      <c r="D111" s="404">
        <v>8120</v>
      </c>
      <c r="E111" s="223">
        <v>651</v>
      </c>
      <c r="F111" s="223">
        <v>9585</v>
      </c>
      <c r="G111" s="405">
        <f t="shared" si="41"/>
        <v>71</v>
      </c>
      <c r="H111" s="405">
        <f t="shared" si="42"/>
        <v>1465</v>
      </c>
      <c r="I111" s="219"/>
      <c r="J111" s="219"/>
      <c r="K111" s="218"/>
      <c r="L111" s="218"/>
      <c r="M111" s="218">
        <v>0</v>
      </c>
      <c r="N111" s="218">
        <v>0</v>
      </c>
      <c r="O111" s="220"/>
      <c r="P111" s="213"/>
      <c r="Q111" s="213"/>
      <c r="R111" s="213"/>
      <c r="S111" s="234"/>
      <c r="T111" s="213"/>
      <c r="U111" s="213"/>
      <c r="V111" s="213"/>
      <c r="W111" s="207"/>
      <c r="X111" s="207"/>
      <c r="Y111" s="207"/>
      <c r="Z111" s="207"/>
      <c r="AA111" s="9">
        <f t="shared" si="43"/>
        <v>16</v>
      </c>
      <c r="AB111" s="9" t="str">
        <f t="shared" si="44"/>
        <v>CNP2-Q79-012-S</v>
      </c>
      <c r="AC111" s="9" t="str">
        <f t="shared" si="45"/>
        <v>CNP2</v>
      </c>
      <c r="AD111" s="9" t="str">
        <f t="shared" si="38"/>
        <v>TAO</v>
      </c>
      <c r="AE111" s="9">
        <f t="shared" si="39"/>
        <v>580</v>
      </c>
      <c r="AF111" s="23">
        <f t="shared" si="40"/>
        <v>651</v>
      </c>
      <c r="AG111" s="236"/>
      <c r="AH111" s="236"/>
      <c r="AI111" s="236"/>
      <c r="AJ111" s="236"/>
      <c r="AK111" s="236"/>
      <c r="AL111" s="236"/>
    </row>
    <row r="112" spans="1:38" ht="14.25">
      <c r="A112" s="217" t="s">
        <v>86</v>
      </c>
      <c r="B112" s="215">
        <f>B92+7</f>
        <v>43204</v>
      </c>
      <c r="C112" s="404">
        <v>250</v>
      </c>
      <c r="D112" s="404">
        <v>3500</v>
      </c>
      <c r="E112" s="223">
        <v>381</v>
      </c>
      <c r="F112" s="223">
        <v>4174</v>
      </c>
      <c r="G112" s="405">
        <f t="shared" si="41"/>
        <v>131</v>
      </c>
      <c r="H112" s="405">
        <f t="shared" si="42"/>
        <v>674</v>
      </c>
      <c r="I112" s="218"/>
      <c r="J112" s="218"/>
      <c r="K112" s="218"/>
      <c r="L112" s="218"/>
      <c r="M112" s="218">
        <v>0</v>
      </c>
      <c r="N112" s="218">
        <v>0</v>
      </c>
      <c r="O112" s="220"/>
      <c r="P112" s="213"/>
      <c r="Q112" s="213"/>
      <c r="R112" s="213"/>
      <c r="S112" s="234"/>
      <c r="T112" s="213"/>
      <c r="U112" s="213"/>
      <c r="V112" s="213"/>
      <c r="W112" s="207"/>
      <c r="X112" s="207"/>
      <c r="Y112" s="207"/>
      <c r="Z112" s="207"/>
      <c r="AA112" s="9">
        <f t="shared" si="43"/>
        <v>16</v>
      </c>
      <c r="AB112" s="9" t="str">
        <f t="shared" si="44"/>
        <v>CNP2-Q79-012-S</v>
      </c>
      <c r="AC112" s="9" t="str">
        <f t="shared" si="45"/>
        <v>CNP2</v>
      </c>
      <c r="AD112" s="9" t="str">
        <f t="shared" si="38"/>
        <v>NGB</v>
      </c>
      <c r="AE112" s="9">
        <f t="shared" si="39"/>
        <v>250</v>
      </c>
      <c r="AF112" s="23">
        <f t="shared" si="40"/>
        <v>381</v>
      </c>
      <c r="AG112" s="236"/>
      <c r="AH112" s="236"/>
      <c r="AI112" s="236"/>
      <c r="AJ112" s="236"/>
      <c r="AK112" s="236"/>
      <c r="AL112" s="236"/>
    </row>
    <row r="113" spans="1:38" ht="14.25">
      <c r="A113" s="217" t="s">
        <v>316</v>
      </c>
      <c r="B113" s="215" t="s">
        <v>292</v>
      </c>
      <c r="C113" s="404">
        <v>120</v>
      </c>
      <c r="D113" s="404">
        <v>1680</v>
      </c>
      <c r="E113" s="223">
        <v>146</v>
      </c>
      <c r="F113" s="223">
        <v>2152</v>
      </c>
      <c r="G113" s="551">
        <f t="shared" si="41"/>
        <v>26</v>
      </c>
      <c r="H113" s="405">
        <f t="shared" si="42"/>
        <v>472</v>
      </c>
      <c r="I113" s="218"/>
      <c r="J113" s="218"/>
      <c r="K113" s="218"/>
      <c r="L113" s="218"/>
      <c r="M113" s="218">
        <v>0</v>
      </c>
      <c r="N113" s="218">
        <v>0</v>
      </c>
      <c r="O113" s="220"/>
      <c r="P113" s="213"/>
      <c r="Q113" s="213"/>
      <c r="R113" s="213"/>
      <c r="S113" s="234"/>
      <c r="T113" s="213"/>
      <c r="U113" s="213"/>
      <c r="V113" s="213"/>
      <c r="W113" s="207"/>
      <c r="X113" s="207"/>
      <c r="Y113" s="207"/>
      <c r="Z113" s="207"/>
      <c r="AA113" s="9">
        <f t="shared" si="43"/>
        <v>16</v>
      </c>
      <c r="AB113" s="9" t="str">
        <f t="shared" si="44"/>
        <v>CNP2-Q79-012-S</v>
      </c>
      <c r="AC113" s="9" t="str">
        <f t="shared" si="45"/>
        <v>CNP2</v>
      </c>
      <c r="AD113" s="9" t="str">
        <f t="shared" si="38"/>
        <v>NGB T/S</v>
      </c>
      <c r="AE113" s="9">
        <f t="shared" si="39"/>
        <v>120</v>
      </c>
      <c r="AF113" s="23">
        <f t="shared" si="40"/>
        <v>146</v>
      </c>
      <c r="AG113" s="236"/>
      <c r="AH113" s="236"/>
      <c r="AI113" s="236"/>
      <c r="AJ113" s="236"/>
      <c r="AK113" s="236"/>
      <c r="AL113" s="236"/>
    </row>
    <row r="114" spans="1:38" ht="14.25">
      <c r="A114" s="217" t="s">
        <v>317</v>
      </c>
      <c r="B114" s="215">
        <f>B94+7</f>
        <v>43206</v>
      </c>
      <c r="C114" s="404">
        <v>370</v>
      </c>
      <c r="D114" s="404">
        <v>5180</v>
      </c>
      <c r="E114" s="223">
        <v>303</v>
      </c>
      <c r="F114" s="223">
        <v>3570</v>
      </c>
      <c r="G114" s="405">
        <f t="shared" si="41"/>
        <v>-67</v>
      </c>
      <c r="H114" s="405">
        <f t="shared" si="42"/>
        <v>-1610</v>
      </c>
      <c r="I114" s="218"/>
      <c r="J114" s="218"/>
      <c r="K114" s="218"/>
      <c r="L114" s="218"/>
      <c r="M114" s="218">
        <v>0</v>
      </c>
      <c r="N114" s="218">
        <v>0</v>
      </c>
      <c r="O114" s="220"/>
      <c r="P114" s="213"/>
      <c r="Q114" s="213"/>
      <c r="R114" s="213"/>
      <c r="S114" s="213"/>
      <c r="T114" s="213"/>
      <c r="U114" s="213"/>
      <c r="V114" s="213"/>
      <c r="W114" s="234"/>
      <c r="X114" s="213"/>
      <c r="Y114" s="213"/>
      <c r="Z114" s="213"/>
      <c r="AA114" s="9">
        <f t="shared" si="43"/>
        <v>16</v>
      </c>
      <c r="AB114" s="9" t="str">
        <f t="shared" si="44"/>
        <v>CNP2-Q79-012-S</v>
      </c>
      <c r="AC114" s="9" t="str">
        <f t="shared" si="45"/>
        <v>CNP2</v>
      </c>
      <c r="AD114" s="9" t="str">
        <f t="shared" si="38"/>
        <v>XMN</v>
      </c>
      <c r="AE114" s="9">
        <f t="shared" si="39"/>
        <v>370</v>
      </c>
      <c r="AF114" s="23">
        <f t="shared" si="40"/>
        <v>303</v>
      </c>
      <c r="AG114" s="236"/>
      <c r="AH114" s="236"/>
      <c r="AI114" s="236"/>
      <c r="AJ114" s="236"/>
      <c r="AK114" s="236"/>
      <c r="AL114" s="236"/>
    </row>
    <row r="115" spans="1:38" ht="14.25">
      <c r="A115" s="217" t="s">
        <v>318</v>
      </c>
      <c r="B115" s="224" t="s">
        <v>317</v>
      </c>
      <c r="C115" s="404">
        <v>200</v>
      </c>
      <c r="D115" s="404">
        <v>2800</v>
      </c>
      <c r="E115" s="223">
        <v>161</v>
      </c>
      <c r="F115" s="223">
        <v>2113</v>
      </c>
      <c r="G115" s="405">
        <f t="shared" si="41"/>
        <v>-39</v>
      </c>
      <c r="H115" s="405">
        <f t="shared" si="42"/>
        <v>-687</v>
      </c>
      <c r="I115" s="218"/>
      <c r="J115" s="218"/>
      <c r="K115" s="218"/>
      <c r="L115" s="218"/>
      <c r="M115" s="218">
        <v>0</v>
      </c>
      <c r="N115" s="218">
        <v>0</v>
      </c>
      <c r="O115" s="220"/>
      <c r="P115" s="213"/>
      <c r="Q115" s="213"/>
      <c r="R115" s="213"/>
      <c r="S115" s="213"/>
      <c r="T115" s="213"/>
      <c r="U115" s="213"/>
      <c r="V115" s="213"/>
      <c r="W115" s="234"/>
      <c r="X115" s="213"/>
      <c r="Y115" s="213"/>
      <c r="Z115" s="213"/>
      <c r="AA115" s="9">
        <f t="shared" si="43"/>
        <v>16</v>
      </c>
      <c r="AB115" s="9" t="str">
        <f t="shared" si="44"/>
        <v>CNP2-Q79-012-S</v>
      </c>
      <c r="AC115" s="9" t="str">
        <f t="shared" si="45"/>
        <v>CNP2</v>
      </c>
      <c r="AD115" s="9" t="str">
        <f t="shared" si="38"/>
        <v>XMN T/S</v>
      </c>
      <c r="AE115" s="9">
        <f t="shared" si="39"/>
        <v>200</v>
      </c>
      <c r="AF115" s="23">
        <f t="shared" si="40"/>
        <v>161</v>
      </c>
      <c r="AG115" s="236"/>
      <c r="AH115" s="236"/>
      <c r="AI115" s="236"/>
      <c r="AJ115" s="236"/>
      <c r="AK115" s="236"/>
      <c r="AL115" s="236"/>
    </row>
    <row r="116" spans="1:38" ht="14.25">
      <c r="A116" s="217" t="s">
        <v>330</v>
      </c>
      <c r="B116" s="224" t="s">
        <v>331</v>
      </c>
      <c r="C116" s="509"/>
      <c r="D116" s="509"/>
      <c r="E116" s="223">
        <v>82</v>
      </c>
      <c r="F116" s="223">
        <v>1230</v>
      </c>
      <c r="G116" s="510">
        <f>E116-C116</f>
        <v>82</v>
      </c>
      <c r="H116" s="510">
        <f>F116-D116</f>
        <v>1230</v>
      </c>
      <c r="I116" s="218"/>
      <c r="J116" s="218"/>
      <c r="K116" s="218"/>
      <c r="L116" s="218"/>
      <c r="M116" s="218"/>
      <c r="N116" s="218"/>
      <c r="O116" s="220"/>
      <c r="P116" s="213"/>
      <c r="Q116" s="213"/>
      <c r="R116" s="213"/>
      <c r="S116" s="213"/>
      <c r="T116" s="213"/>
      <c r="U116" s="213"/>
      <c r="V116" s="213"/>
      <c r="W116" s="234"/>
      <c r="X116" s="213"/>
      <c r="Y116" s="213"/>
      <c r="Z116" s="213"/>
      <c r="AA116" s="9"/>
      <c r="AB116" s="9"/>
      <c r="AC116" s="9"/>
      <c r="AD116" s="9"/>
      <c r="AE116" s="9"/>
      <c r="AF116" s="23">
        <f t="shared" si="40"/>
        <v>82</v>
      </c>
      <c r="AG116" s="236"/>
      <c r="AH116" s="236"/>
      <c r="AI116" s="236"/>
      <c r="AJ116" s="236"/>
      <c r="AK116" s="236"/>
      <c r="AL116" s="236"/>
    </row>
    <row r="117" spans="1:38" ht="14.25">
      <c r="A117" s="217" t="s">
        <v>319</v>
      </c>
      <c r="B117" s="225"/>
      <c r="C117" s="226">
        <v>2350</v>
      </c>
      <c r="D117" s="226">
        <v>32900</v>
      </c>
      <c r="E117" s="226">
        <f>SUM(E104:E116)</f>
        <v>2404</v>
      </c>
      <c r="F117" s="226">
        <f>SUM(F104:F116)</f>
        <v>33811</v>
      </c>
      <c r="G117" s="29">
        <f t="shared" si="41"/>
        <v>54</v>
      </c>
      <c r="H117" s="29">
        <f t="shared" si="42"/>
        <v>911</v>
      </c>
      <c r="I117" s="227">
        <v>0</v>
      </c>
      <c r="J117" s="227">
        <v>0</v>
      </c>
      <c r="K117" s="227">
        <v>0</v>
      </c>
      <c r="L117" s="227">
        <v>0</v>
      </c>
      <c r="M117" s="227">
        <v>0</v>
      </c>
      <c r="N117" s="227">
        <v>0</v>
      </c>
      <c r="O117" s="220"/>
      <c r="P117" s="213"/>
      <c r="Q117" s="213"/>
      <c r="R117" s="213"/>
      <c r="S117" s="213"/>
      <c r="T117" s="213"/>
      <c r="U117" s="213"/>
      <c r="V117" s="213"/>
      <c r="W117" s="234"/>
      <c r="X117" s="213"/>
      <c r="Y117" s="213"/>
      <c r="Z117" s="213"/>
      <c r="AA117" s="9">
        <f>AA115</f>
        <v>16</v>
      </c>
      <c r="AB117" s="9" t="str">
        <f>AB115</f>
        <v>CNP2-Q79-012-S</v>
      </c>
      <c r="AC117" s="9" t="str">
        <f>AC115</f>
        <v>CNP2</v>
      </c>
      <c r="AD117" s="9" t="str">
        <f t="shared" si="38"/>
        <v>总舱位合计</v>
      </c>
      <c r="AE117" s="9">
        <f t="shared" si="39"/>
        <v>2350</v>
      </c>
      <c r="AF117" s="23">
        <f t="shared" si="40"/>
        <v>2404</v>
      </c>
      <c r="AG117" s="236"/>
      <c r="AH117" s="236"/>
      <c r="AI117" s="236"/>
      <c r="AJ117" s="236"/>
      <c r="AK117" s="236"/>
      <c r="AL117" s="236"/>
    </row>
    <row r="118" spans="1:38" ht="14.25">
      <c r="A118" s="228"/>
      <c r="B118" s="229">
        <v>34600</v>
      </c>
      <c r="C118" s="230"/>
      <c r="D118" s="231" t="s">
        <v>320</v>
      </c>
      <c r="E118" s="232">
        <f>E117/C117</f>
        <v>1.0229787234042553</v>
      </c>
      <c r="F118" s="232">
        <f>F117/D117</f>
        <v>1.0276899696048631</v>
      </c>
      <c r="G118" s="229"/>
      <c r="H118" s="229"/>
      <c r="I118" s="213"/>
      <c r="J118" s="23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34"/>
      <c r="X118" s="213"/>
      <c r="Y118" s="213"/>
      <c r="Z118" s="213"/>
      <c r="AA118" s="9">
        <f t="shared" si="43"/>
        <v>16</v>
      </c>
      <c r="AB118" s="9" t="str">
        <f t="shared" si="44"/>
        <v>CNP2-Q79-012-S</v>
      </c>
      <c r="AC118" s="9" t="str">
        <f t="shared" si="45"/>
        <v>CNP2</v>
      </c>
      <c r="AD118" s="9">
        <f t="shared" si="38"/>
        <v>0</v>
      </c>
      <c r="AE118" s="9">
        <f t="shared" si="39"/>
        <v>0</v>
      </c>
      <c r="AF118" s="23">
        <f t="shared" si="40"/>
        <v>1.0229787234042553</v>
      </c>
      <c r="AG118" s="236"/>
      <c r="AH118" s="236"/>
      <c r="AI118" s="236"/>
      <c r="AJ118" s="236"/>
      <c r="AK118" s="236"/>
      <c r="AL118" s="236"/>
    </row>
    <row r="121" spans="1:38" ht="14.25">
      <c r="A121" s="199" t="s">
        <v>293</v>
      </c>
      <c r="B121" s="200" t="s">
        <v>678</v>
      </c>
      <c r="C121" s="201"/>
      <c r="D121" s="202"/>
      <c r="E121" s="200" t="s">
        <v>939</v>
      </c>
      <c r="F121" s="200"/>
      <c r="G121" s="199" t="s">
        <v>295</v>
      </c>
      <c r="H121" s="203">
        <v>17</v>
      </c>
      <c r="I121" s="202"/>
      <c r="J121" s="204" t="s">
        <v>296</v>
      </c>
      <c r="K121" s="410">
        <v>1.5</v>
      </c>
      <c r="L121" s="199"/>
      <c r="M121" s="205"/>
      <c r="N121" s="200"/>
      <c r="O121" s="202"/>
      <c r="P121" s="213"/>
      <c r="Q121" s="213"/>
      <c r="R121" s="213"/>
      <c r="S121" s="213"/>
      <c r="T121" s="213"/>
      <c r="U121" s="213"/>
      <c r="V121" s="213"/>
      <c r="W121" s="234"/>
      <c r="X121" s="213"/>
      <c r="Y121" s="213"/>
      <c r="Z121" s="213"/>
      <c r="AA121" s="207"/>
      <c r="AB121" s="207"/>
      <c r="AC121" s="207"/>
      <c r="AD121" s="207"/>
      <c r="AE121" s="207"/>
      <c r="AF121" s="207"/>
      <c r="AG121" s="236"/>
      <c r="AH121" s="236"/>
      <c r="AI121" s="236"/>
      <c r="AJ121" s="236"/>
      <c r="AK121" s="236"/>
      <c r="AL121" s="236"/>
    </row>
    <row r="122" spans="1:38" ht="14.25">
      <c r="A122" s="211"/>
      <c r="B122" s="212"/>
      <c r="C122" s="639" t="s">
        <v>297</v>
      </c>
      <c r="D122" s="639"/>
      <c r="E122" s="639" t="s">
        <v>298</v>
      </c>
      <c r="F122" s="639"/>
      <c r="G122" s="639" t="s">
        <v>299</v>
      </c>
      <c r="H122" s="639"/>
      <c r="I122" s="640" t="s">
        <v>300</v>
      </c>
      <c r="J122" s="641"/>
      <c r="K122" s="641"/>
      <c r="L122" s="641"/>
      <c r="M122" s="641"/>
      <c r="N122" s="642"/>
      <c r="O122" s="643" t="s">
        <v>301</v>
      </c>
      <c r="P122" s="213"/>
      <c r="Q122" s="213"/>
      <c r="R122" s="213"/>
      <c r="S122" s="213"/>
      <c r="T122" s="213"/>
      <c r="U122" s="213"/>
      <c r="V122" s="213"/>
      <c r="W122" s="234"/>
      <c r="X122" s="213"/>
      <c r="Y122" s="213"/>
      <c r="Z122" s="213"/>
      <c r="AA122" s="207"/>
      <c r="AB122" s="207"/>
      <c r="AC122" s="207"/>
      <c r="AD122" s="207"/>
      <c r="AE122" s="207"/>
      <c r="AF122" s="207"/>
      <c r="AG122" s="236"/>
      <c r="AH122" s="236"/>
      <c r="AI122" s="236"/>
      <c r="AJ122" s="236"/>
      <c r="AK122" s="236"/>
      <c r="AL122" s="236"/>
    </row>
    <row r="123" spans="1:38" ht="14.25">
      <c r="A123" s="214" t="s">
        <v>6</v>
      </c>
      <c r="B123" s="215" t="s">
        <v>7</v>
      </c>
      <c r="C123" s="639"/>
      <c r="D123" s="639"/>
      <c r="E123" s="639"/>
      <c r="F123" s="639"/>
      <c r="G123" s="639"/>
      <c r="H123" s="639"/>
      <c r="I123" s="477" t="s">
        <v>302</v>
      </c>
      <c r="J123" s="477" t="s">
        <v>9</v>
      </c>
      <c r="K123" s="477" t="s">
        <v>303</v>
      </c>
      <c r="L123" s="477" t="s">
        <v>11</v>
      </c>
      <c r="M123" s="640" t="s">
        <v>304</v>
      </c>
      <c r="N123" s="642"/>
      <c r="O123" s="644"/>
      <c r="P123" s="213"/>
      <c r="Q123" s="213"/>
      <c r="R123" s="213"/>
      <c r="S123" s="234"/>
      <c r="T123" s="213"/>
      <c r="U123" s="213"/>
      <c r="V123" s="213"/>
      <c r="W123" s="207"/>
      <c r="X123" s="207"/>
      <c r="Y123" s="207"/>
      <c r="Z123" s="207"/>
      <c r="AA123" s="207"/>
      <c r="AB123" s="207"/>
      <c r="AC123" s="221"/>
      <c r="AD123" s="207"/>
      <c r="AE123" s="207"/>
      <c r="AF123" s="222"/>
      <c r="AG123" s="236"/>
      <c r="AH123" s="236"/>
      <c r="AI123" s="236"/>
      <c r="AJ123" s="236"/>
      <c r="AK123" s="236"/>
      <c r="AL123" s="236"/>
    </row>
    <row r="124" spans="1:38" ht="14.25">
      <c r="A124" s="211"/>
      <c r="B124" s="212"/>
      <c r="C124" s="477" t="s">
        <v>13</v>
      </c>
      <c r="D124" s="477" t="s">
        <v>14</v>
      </c>
      <c r="E124" s="477" t="s">
        <v>13</v>
      </c>
      <c r="F124" s="477" t="s">
        <v>14</v>
      </c>
      <c r="G124" s="477" t="s">
        <v>13</v>
      </c>
      <c r="H124" s="477" t="s">
        <v>14</v>
      </c>
      <c r="I124" s="477" t="s">
        <v>13</v>
      </c>
      <c r="J124" s="477" t="s">
        <v>14</v>
      </c>
      <c r="K124" s="477" t="s">
        <v>13</v>
      </c>
      <c r="L124" s="477" t="s">
        <v>14</v>
      </c>
      <c r="M124" s="477"/>
      <c r="N124" s="477"/>
      <c r="O124" s="645"/>
      <c r="P124" s="213"/>
      <c r="Q124" s="213"/>
      <c r="R124" s="213"/>
      <c r="S124" s="234"/>
      <c r="T124" s="213"/>
      <c r="U124" s="213"/>
      <c r="V124" s="213"/>
      <c r="W124" s="207"/>
      <c r="X124" s="207"/>
      <c r="Y124" s="207"/>
      <c r="Z124" s="207"/>
      <c r="AA124" s="207" t="s">
        <v>305</v>
      </c>
      <c r="AB124" s="207" t="s">
        <v>306</v>
      </c>
      <c r="AC124" s="207" t="s">
        <v>307</v>
      </c>
      <c r="AD124" s="207" t="s">
        <v>308</v>
      </c>
      <c r="AE124" s="207" t="s">
        <v>309</v>
      </c>
      <c r="AF124" s="207" t="s">
        <v>310</v>
      </c>
      <c r="AG124" s="236"/>
      <c r="AH124" s="236"/>
      <c r="AI124" s="236"/>
      <c r="AJ124" s="236"/>
      <c r="AK124" s="236"/>
      <c r="AL124" s="236"/>
    </row>
    <row r="125" spans="1:38" ht="14.25">
      <c r="A125" s="217" t="s">
        <v>311</v>
      </c>
      <c r="B125" s="215"/>
      <c r="C125" s="477">
        <v>100</v>
      </c>
      <c r="D125" s="477">
        <v>1400</v>
      </c>
      <c r="E125" s="218"/>
      <c r="F125" s="218"/>
      <c r="G125" s="477">
        <v>-100</v>
      </c>
      <c r="H125" s="477">
        <v>-1400</v>
      </c>
      <c r="I125" s="219"/>
      <c r="J125" s="219"/>
      <c r="K125" s="218"/>
      <c r="L125" s="218"/>
      <c r="M125" s="218">
        <v>0</v>
      </c>
      <c r="N125" s="218">
        <v>0</v>
      </c>
      <c r="O125" s="220"/>
      <c r="P125" s="213"/>
      <c r="Q125" s="213"/>
      <c r="R125" s="213"/>
      <c r="S125" s="234"/>
      <c r="T125" s="213"/>
      <c r="U125" s="213"/>
      <c r="V125" s="213"/>
      <c r="W125" s="207"/>
      <c r="X125" s="207"/>
      <c r="Y125" s="207"/>
      <c r="Z125" s="207"/>
      <c r="AA125" s="9">
        <f>H121</f>
        <v>17</v>
      </c>
      <c r="AB125" s="9" t="str">
        <f>E121</f>
        <v>CNP2-TCX-013-S</v>
      </c>
      <c r="AC125" s="22" t="str">
        <f>A121</f>
        <v>CNP2</v>
      </c>
      <c r="AD125" s="9" t="str">
        <f t="shared" ref="AD125:AD135" si="46">A125</f>
        <v>RCL合作</v>
      </c>
      <c r="AE125" s="9">
        <f t="shared" ref="AE125:AE135" si="47">C125</f>
        <v>100</v>
      </c>
      <c r="AF125" s="23">
        <f t="shared" ref="AF125:AF138" si="48">E125</f>
        <v>0</v>
      </c>
      <c r="AG125" s="236"/>
      <c r="AH125" s="236"/>
      <c r="AI125" s="236"/>
      <c r="AJ125" s="236"/>
      <c r="AK125" s="236"/>
      <c r="AL125" s="236"/>
    </row>
    <row r="126" spans="1:38" ht="14.25">
      <c r="A126" s="217" t="s">
        <v>313</v>
      </c>
      <c r="B126" s="215" t="s">
        <v>314</v>
      </c>
      <c r="C126" s="477">
        <v>60</v>
      </c>
      <c r="D126" s="477">
        <v>840</v>
      </c>
      <c r="E126" s="223">
        <v>33</v>
      </c>
      <c r="F126" s="223">
        <v>541</v>
      </c>
      <c r="G126" s="478">
        <f t="shared" ref="G126:G135" si="49">E126-C126</f>
        <v>-27</v>
      </c>
      <c r="H126" s="478">
        <f t="shared" ref="H126:H135" si="50">F126-D126</f>
        <v>-299</v>
      </c>
      <c r="I126" s="218"/>
      <c r="J126" s="218"/>
      <c r="K126" s="218"/>
      <c r="L126" s="218"/>
      <c r="M126" s="218">
        <v>0</v>
      </c>
      <c r="N126" s="218">
        <v>0</v>
      </c>
      <c r="O126" s="220"/>
      <c r="P126" s="213"/>
      <c r="Q126" s="213"/>
      <c r="R126" s="213"/>
      <c r="S126" s="234"/>
      <c r="T126" s="213"/>
      <c r="U126" s="213"/>
      <c r="V126" s="213"/>
      <c r="W126" s="207"/>
      <c r="X126" s="207"/>
      <c r="Y126" s="207"/>
      <c r="Z126" s="207"/>
      <c r="AA126" s="9">
        <f t="shared" ref="AA126:AA135" si="51">AA125</f>
        <v>17</v>
      </c>
      <c r="AB126" s="9" t="str">
        <f t="shared" ref="AB126:AB135" si="52">AB125</f>
        <v>CNP2-TCX-013-S</v>
      </c>
      <c r="AC126" s="9" t="str">
        <f t="shared" ref="AC126:AC135" si="53">AC125</f>
        <v>CNP2</v>
      </c>
      <c r="AD126" s="9" t="str">
        <f t="shared" si="46"/>
        <v>WUH</v>
      </c>
      <c r="AE126" s="9">
        <f t="shared" si="47"/>
        <v>60</v>
      </c>
      <c r="AF126" s="23">
        <f t="shared" si="48"/>
        <v>33</v>
      </c>
      <c r="AG126" s="236"/>
      <c r="AH126" s="236"/>
      <c r="AI126" s="236"/>
      <c r="AJ126" s="236"/>
      <c r="AK126" s="236"/>
      <c r="AL126" s="236"/>
    </row>
    <row r="127" spans="1:38" ht="14.25">
      <c r="A127" s="217" t="s">
        <v>314</v>
      </c>
      <c r="B127" s="215">
        <f>B107+7</f>
        <v>43207</v>
      </c>
      <c r="C127" s="477">
        <v>370</v>
      </c>
      <c r="D127" s="477">
        <v>5180</v>
      </c>
      <c r="E127" s="412">
        <v>515</v>
      </c>
      <c r="F127" s="412">
        <v>4980</v>
      </c>
      <c r="G127" s="478">
        <f t="shared" si="49"/>
        <v>145</v>
      </c>
      <c r="H127" s="478">
        <f t="shared" si="50"/>
        <v>-200</v>
      </c>
      <c r="I127" s="218"/>
      <c r="J127" s="218"/>
      <c r="K127" s="218"/>
      <c r="L127" s="218"/>
      <c r="M127" s="218">
        <v>0</v>
      </c>
      <c r="N127" s="218">
        <v>0</v>
      </c>
      <c r="O127" s="220"/>
      <c r="P127" s="213"/>
      <c r="Q127" s="213"/>
      <c r="R127" s="213"/>
      <c r="S127" s="234"/>
      <c r="T127" s="213"/>
      <c r="U127" s="213"/>
      <c r="V127" s="213"/>
      <c r="W127" s="207"/>
      <c r="X127" s="207"/>
      <c r="Y127" s="207"/>
      <c r="Z127" s="207"/>
      <c r="AA127" s="9">
        <f t="shared" si="51"/>
        <v>17</v>
      </c>
      <c r="AB127" s="9" t="str">
        <f t="shared" si="52"/>
        <v>CNP2-TCX-013-S</v>
      </c>
      <c r="AC127" s="9" t="str">
        <f t="shared" si="53"/>
        <v>CNP2</v>
      </c>
      <c r="AD127" s="9" t="str">
        <f t="shared" si="46"/>
        <v>SHA</v>
      </c>
      <c r="AE127" s="9">
        <f t="shared" si="47"/>
        <v>370</v>
      </c>
      <c r="AF127" s="23">
        <f t="shared" si="48"/>
        <v>515</v>
      </c>
      <c r="AG127" s="236"/>
      <c r="AH127" s="236"/>
      <c r="AI127" s="236"/>
      <c r="AJ127" s="236"/>
      <c r="AK127" s="236"/>
      <c r="AL127" s="236"/>
    </row>
    <row r="128" spans="1:38" ht="14.25">
      <c r="A128" s="217" t="s">
        <v>315</v>
      </c>
      <c r="B128" s="224" t="s">
        <v>314</v>
      </c>
      <c r="C128" s="477">
        <v>180</v>
      </c>
      <c r="D128" s="477">
        <v>2520</v>
      </c>
      <c r="E128" s="223">
        <v>64</v>
      </c>
      <c r="F128" s="223">
        <v>832</v>
      </c>
      <c r="G128" s="478">
        <f t="shared" si="49"/>
        <v>-116</v>
      </c>
      <c r="H128" s="478">
        <f t="shared" si="50"/>
        <v>-1688</v>
      </c>
      <c r="I128" s="218"/>
      <c r="J128" s="218"/>
      <c r="K128" s="218"/>
      <c r="L128" s="218"/>
      <c r="M128" s="218">
        <v>0</v>
      </c>
      <c r="N128" s="218">
        <v>0</v>
      </c>
      <c r="O128" s="220"/>
      <c r="P128" s="213"/>
      <c r="Q128" s="213"/>
      <c r="R128" s="213"/>
      <c r="S128" s="234"/>
      <c r="T128" s="213"/>
      <c r="U128" s="213"/>
      <c r="V128" s="213"/>
      <c r="W128" s="207"/>
      <c r="X128" s="207"/>
      <c r="Y128" s="207"/>
      <c r="Z128" s="207"/>
      <c r="AA128" s="9">
        <f t="shared" si="51"/>
        <v>17</v>
      </c>
      <c r="AB128" s="9" t="str">
        <f t="shared" si="52"/>
        <v>CNP2-TCX-013-S</v>
      </c>
      <c r="AC128" s="9" t="str">
        <f t="shared" si="53"/>
        <v>CNP2</v>
      </c>
      <c r="AD128" s="9" t="str">
        <f t="shared" si="46"/>
        <v>SHA T/S</v>
      </c>
      <c r="AE128" s="9">
        <f t="shared" si="47"/>
        <v>180</v>
      </c>
      <c r="AF128" s="23">
        <f t="shared" si="48"/>
        <v>64</v>
      </c>
      <c r="AG128" s="236"/>
      <c r="AH128" s="236"/>
      <c r="AI128" s="236"/>
      <c r="AJ128" s="236"/>
      <c r="AK128" s="236"/>
      <c r="AL128" s="236"/>
    </row>
    <row r="129" spans="1:38" ht="14.25">
      <c r="A129" s="217" t="s">
        <v>290</v>
      </c>
      <c r="B129" s="215" t="s">
        <v>312</v>
      </c>
      <c r="C129" s="477">
        <v>70</v>
      </c>
      <c r="D129" s="477">
        <v>980</v>
      </c>
      <c r="E129" s="223">
        <v>52</v>
      </c>
      <c r="F129" s="223">
        <v>736</v>
      </c>
      <c r="G129" s="478">
        <f t="shared" si="49"/>
        <v>-18</v>
      </c>
      <c r="H129" s="478">
        <f t="shared" si="50"/>
        <v>-244</v>
      </c>
      <c r="I129" s="219"/>
      <c r="J129" s="219"/>
      <c r="K129" s="223"/>
      <c r="L129" s="223"/>
      <c r="M129" s="218">
        <v>0</v>
      </c>
      <c r="N129" s="218">
        <v>0</v>
      </c>
      <c r="O129" s="220"/>
      <c r="P129" s="213"/>
      <c r="Q129" s="213"/>
      <c r="R129" s="213"/>
      <c r="S129" s="234"/>
      <c r="T129" s="213"/>
      <c r="U129" s="213"/>
      <c r="V129" s="213"/>
      <c r="W129" s="207"/>
      <c r="X129" s="207"/>
      <c r="Y129" s="207"/>
      <c r="Z129" s="207"/>
      <c r="AA129" s="9">
        <f t="shared" si="51"/>
        <v>17</v>
      </c>
      <c r="AB129" s="9" t="str">
        <f t="shared" si="52"/>
        <v>CNP2-TCX-013-S</v>
      </c>
      <c r="AC129" s="9" t="str">
        <f t="shared" si="53"/>
        <v>CNP2</v>
      </c>
      <c r="AD129" s="9" t="str">
        <f t="shared" si="46"/>
        <v>DLC</v>
      </c>
      <c r="AE129" s="9">
        <f t="shared" si="47"/>
        <v>70</v>
      </c>
      <c r="AF129" s="23">
        <f t="shared" si="48"/>
        <v>52</v>
      </c>
      <c r="AG129" s="236"/>
      <c r="AH129" s="236"/>
      <c r="AI129" s="236"/>
      <c r="AJ129" s="236"/>
      <c r="AK129" s="236"/>
      <c r="AL129" s="236"/>
    </row>
    <row r="130" spans="1:38" ht="14.25">
      <c r="A130" s="217" t="s">
        <v>291</v>
      </c>
      <c r="B130" s="215" t="s">
        <v>312</v>
      </c>
      <c r="C130" s="477">
        <v>150</v>
      </c>
      <c r="D130" s="477">
        <v>2100</v>
      </c>
      <c r="E130" s="223">
        <v>189</v>
      </c>
      <c r="F130" s="223">
        <v>3795</v>
      </c>
      <c r="G130" s="478">
        <f t="shared" si="49"/>
        <v>39</v>
      </c>
      <c r="H130" s="478">
        <f t="shared" si="50"/>
        <v>1695</v>
      </c>
      <c r="I130" s="223"/>
      <c r="J130" s="223"/>
      <c r="K130" s="223"/>
      <c r="L130" s="223"/>
      <c r="M130" s="218">
        <v>0</v>
      </c>
      <c r="N130" s="218">
        <v>0</v>
      </c>
      <c r="O130" s="220"/>
      <c r="P130" s="213"/>
      <c r="Q130" s="213"/>
      <c r="R130" s="213"/>
      <c r="S130" s="234"/>
      <c r="T130" s="213"/>
      <c r="U130" s="213"/>
      <c r="V130" s="213"/>
      <c r="W130" s="207"/>
      <c r="X130" s="207"/>
      <c r="Y130" s="207"/>
      <c r="Z130" s="207"/>
      <c r="AA130" s="9">
        <f t="shared" si="51"/>
        <v>17</v>
      </c>
      <c r="AB130" s="9" t="str">
        <f t="shared" si="52"/>
        <v>CNP2-TCX-013-S</v>
      </c>
      <c r="AC130" s="9" t="str">
        <f t="shared" si="53"/>
        <v>CNP2</v>
      </c>
      <c r="AD130" s="9" t="str">
        <f t="shared" si="46"/>
        <v>TSN</v>
      </c>
      <c r="AE130" s="9">
        <f t="shared" si="47"/>
        <v>150</v>
      </c>
      <c r="AF130" s="23">
        <f t="shared" si="48"/>
        <v>189</v>
      </c>
      <c r="AG130" s="236"/>
      <c r="AH130" s="236"/>
      <c r="AI130" s="236"/>
      <c r="AJ130" s="236"/>
      <c r="AK130" s="236"/>
      <c r="AL130" s="236"/>
    </row>
    <row r="131" spans="1:38" ht="14.25">
      <c r="A131" s="217" t="s">
        <v>312</v>
      </c>
      <c r="B131" s="215">
        <f>B111+7</f>
        <v>43209</v>
      </c>
      <c r="C131" s="477">
        <v>580</v>
      </c>
      <c r="D131" s="477">
        <v>8120</v>
      </c>
      <c r="E131" s="223">
        <v>610</v>
      </c>
      <c r="F131" s="223">
        <v>9300</v>
      </c>
      <c r="G131" s="478">
        <f t="shared" si="49"/>
        <v>30</v>
      </c>
      <c r="H131" s="478">
        <f t="shared" si="50"/>
        <v>1180</v>
      </c>
      <c r="I131" s="219"/>
      <c r="J131" s="219"/>
      <c r="K131" s="218"/>
      <c r="L131" s="218"/>
      <c r="M131" s="218">
        <v>0</v>
      </c>
      <c r="N131" s="218">
        <v>0</v>
      </c>
      <c r="O131" s="220"/>
      <c r="P131" s="213"/>
      <c r="Q131" s="213"/>
      <c r="R131" s="213"/>
      <c r="S131" s="234"/>
      <c r="T131" s="213"/>
      <c r="U131" s="213"/>
      <c r="V131" s="213"/>
      <c r="W131" s="207"/>
      <c r="X131" s="207"/>
      <c r="Y131" s="207"/>
      <c r="Z131" s="207"/>
      <c r="AA131" s="9">
        <f t="shared" si="51"/>
        <v>17</v>
      </c>
      <c r="AB131" s="9" t="str">
        <f t="shared" si="52"/>
        <v>CNP2-TCX-013-S</v>
      </c>
      <c r="AC131" s="9" t="str">
        <f t="shared" si="53"/>
        <v>CNP2</v>
      </c>
      <c r="AD131" s="9" t="str">
        <f t="shared" si="46"/>
        <v>TAO</v>
      </c>
      <c r="AE131" s="9">
        <f t="shared" si="47"/>
        <v>580</v>
      </c>
      <c r="AF131" s="23">
        <f t="shared" si="48"/>
        <v>610</v>
      </c>
      <c r="AG131" s="236"/>
      <c r="AH131" s="236"/>
      <c r="AI131" s="236"/>
      <c r="AJ131" s="236"/>
      <c r="AK131" s="236"/>
      <c r="AL131" s="236"/>
    </row>
    <row r="132" spans="1:38" ht="14.25">
      <c r="A132" s="217" t="s">
        <v>86</v>
      </c>
      <c r="B132" s="215">
        <f>B112+7</f>
        <v>43211</v>
      </c>
      <c r="C132" s="477">
        <v>250</v>
      </c>
      <c r="D132" s="477">
        <v>3500</v>
      </c>
      <c r="E132" s="223">
        <v>320</v>
      </c>
      <c r="F132" s="223">
        <v>3500</v>
      </c>
      <c r="G132" s="478">
        <f t="shared" si="49"/>
        <v>70</v>
      </c>
      <c r="H132" s="478">
        <f t="shared" si="50"/>
        <v>0</v>
      </c>
      <c r="I132" s="218"/>
      <c r="J132" s="218"/>
      <c r="K132" s="218"/>
      <c r="L132" s="218"/>
      <c r="M132" s="218">
        <v>0</v>
      </c>
      <c r="N132" s="218">
        <v>0</v>
      </c>
      <c r="O132" s="220"/>
      <c r="P132" s="213"/>
      <c r="Q132" s="213"/>
      <c r="R132" s="213"/>
      <c r="S132" s="234"/>
      <c r="T132" s="213"/>
      <c r="U132" s="213"/>
      <c r="V132" s="213"/>
      <c r="W132" s="207"/>
      <c r="X132" s="207"/>
      <c r="Y132" s="207"/>
      <c r="Z132" s="207"/>
      <c r="AA132" s="9">
        <f t="shared" si="51"/>
        <v>17</v>
      </c>
      <c r="AB132" s="9" t="str">
        <f t="shared" si="52"/>
        <v>CNP2-TCX-013-S</v>
      </c>
      <c r="AC132" s="9" t="str">
        <f t="shared" si="53"/>
        <v>CNP2</v>
      </c>
      <c r="AD132" s="9" t="str">
        <f t="shared" si="46"/>
        <v>NGB</v>
      </c>
      <c r="AE132" s="9">
        <f t="shared" si="47"/>
        <v>250</v>
      </c>
      <c r="AF132" s="23">
        <f t="shared" si="48"/>
        <v>320</v>
      </c>
      <c r="AG132" s="236"/>
      <c r="AH132" s="236"/>
      <c r="AI132" s="236"/>
      <c r="AJ132" s="236"/>
      <c r="AK132" s="236"/>
      <c r="AL132" s="236"/>
    </row>
    <row r="133" spans="1:38" ht="14.25">
      <c r="A133" s="217" t="s">
        <v>316</v>
      </c>
      <c r="B133" s="215" t="s">
        <v>292</v>
      </c>
      <c r="C133" s="477">
        <v>120</v>
      </c>
      <c r="D133" s="477">
        <v>1680</v>
      </c>
      <c r="E133" s="223"/>
      <c r="F133" s="223"/>
      <c r="G133" s="478">
        <f t="shared" si="49"/>
        <v>-120</v>
      </c>
      <c r="H133" s="478">
        <f t="shared" si="50"/>
        <v>-1680</v>
      </c>
      <c r="I133" s="218"/>
      <c r="J133" s="218"/>
      <c r="K133" s="218"/>
      <c r="L133" s="218"/>
      <c r="M133" s="218">
        <v>0</v>
      </c>
      <c r="N133" s="218">
        <v>0</v>
      </c>
      <c r="O133" s="220"/>
      <c r="P133" s="213"/>
      <c r="Q133" s="213"/>
      <c r="R133" s="213"/>
      <c r="S133" s="234"/>
      <c r="T133" s="213"/>
      <c r="U133" s="213"/>
      <c r="V133" s="213"/>
      <c r="W133" s="207"/>
      <c r="X133" s="207"/>
      <c r="Y133" s="207"/>
      <c r="Z133" s="207"/>
      <c r="AA133" s="9">
        <f t="shared" si="51"/>
        <v>17</v>
      </c>
      <c r="AB133" s="9" t="str">
        <f t="shared" si="52"/>
        <v>CNP2-TCX-013-S</v>
      </c>
      <c r="AC133" s="9" t="str">
        <f t="shared" si="53"/>
        <v>CNP2</v>
      </c>
      <c r="AD133" s="9" t="str">
        <f t="shared" si="46"/>
        <v>NGB T/S</v>
      </c>
      <c r="AE133" s="9">
        <f t="shared" si="47"/>
        <v>120</v>
      </c>
      <c r="AF133" s="23">
        <f t="shared" si="48"/>
        <v>0</v>
      </c>
      <c r="AG133" s="236"/>
      <c r="AH133" s="236"/>
      <c r="AI133" s="236"/>
      <c r="AJ133" s="236"/>
      <c r="AK133" s="236"/>
      <c r="AL133" s="236"/>
    </row>
    <row r="134" spans="1:38" ht="14.25">
      <c r="A134" s="217" t="s">
        <v>317</v>
      </c>
      <c r="B134" s="215">
        <f>B114+7</f>
        <v>43213</v>
      </c>
      <c r="C134" s="477">
        <v>370</v>
      </c>
      <c r="D134" s="477">
        <v>5180</v>
      </c>
      <c r="E134" s="223">
        <v>370</v>
      </c>
      <c r="F134" s="223">
        <v>5180</v>
      </c>
      <c r="G134" s="478">
        <f t="shared" si="49"/>
        <v>0</v>
      </c>
      <c r="H134" s="478">
        <f t="shared" si="50"/>
        <v>0</v>
      </c>
      <c r="I134" s="218"/>
      <c r="J134" s="218"/>
      <c r="K134" s="218"/>
      <c r="L134" s="218"/>
      <c r="M134" s="218">
        <v>0</v>
      </c>
      <c r="N134" s="218">
        <v>0</v>
      </c>
      <c r="O134" s="220"/>
      <c r="P134" s="213"/>
      <c r="Q134" s="213"/>
      <c r="R134" s="213"/>
      <c r="S134" s="213"/>
      <c r="T134" s="213"/>
      <c r="U134" s="213"/>
      <c r="V134" s="213"/>
      <c r="W134" s="234"/>
      <c r="X134" s="213"/>
      <c r="Y134" s="213"/>
      <c r="Z134" s="213"/>
      <c r="AA134" s="9">
        <f t="shared" si="51"/>
        <v>17</v>
      </c>
      <c r="AB134" s="9" t="str">
        <f t="shared" si="52"/>
        <v>CNP2-TCX-013-S</v>
      </c>
      <c r="AC134" s="9" t="str">
        <f t="shared" si="53"/>
        <v>CNP2</v>
      </c>
      <c r="AD134" s="9" t="str">
        <f t="shared" si="46"/>
        <v>XMN</v>
      </c>
      <c r="AE134" s="9">
        <f t="shared" si="47"/>
        <v>370</v>
      </c>
      <c r="AF134" s="23">
        <f t="shared" si="48"/>
        <v>370</v>
      </c>
      <c r="AG134" s="236"/>
      <c r="AH134" s="236"/>
      <c r="AI134" s="236"/>
      <c r="AJ134" s="236"/>
      <c r="AK134" s="236"/>
      <c r="AL134" s="236"/>
    </row>
    <row r="135" spans="1:38" ht="14.25">
      <c r="A135" s="217" t="s">
        <v>318</v>
      </c>
      <c r="B135" s="224" t="s">
        <v>317</v>
      </c>
      <c r="C135" s="477">
        <v>200</v>
      </c>
      <c r="D135" s="477">
        <v>2800</v>
      </c>
      <c r="E135" s="218">
        <v>250</v>
      </c>
      <c r="F135" s="218">
        <v>3500</v>
      </c>
      <c r="G135" s="478">
        <f t="shared" si="49"/>
        <v>50</v>
      </c>
      <c r="H135" s="478">
        <f t="shared" si="50"/>
        <v>700</v>
      </c>
      <c r="I135" s="218"/>
      <c r="J135" s="218"/>
      <c r="K135" s="218"/>
      <c r="L135" s="218"/>
      <c r="M135" s="218">
        <v>0</v>
      </c>
      <c r="N135" s="218">
        <v>0</v>
      </c>
      <c r="O135" s="220"/>
      <c r="P135" s="213"/>
      <c r="Q135" s="213"/>
      <c r="R135" s="213"/>
      <c r="S135" s="213"/>
      <c r="T135" s="213"/>
      <c r="U135" s="213"/>
      <c r="V135" s="213"/>
      <c r="W135" s="234"/>
      <c r="X135" s="213"/>
      <c r="Y135" s="213"/>
      <c r="Z135" s="213"/>
      <c r="AA135" s="9">
        <f t="shared" si="51"/>
        <v>17</v>
      </c>
      <c r="AB135" s="9" t="str">
        <f t="shared" si="52"/>
        <v>CNP2-TCX-013-S</v>
      </c>
      <c r="AC135" s="9" t="str">
        <f t="shared" si="53"/>
        <v>CNP2</v>
      </c>
      <c r="AD135" s="9" t="str">
        <f t="shared" si="46"/>
        <v>XMN T/S</v>
      </c>
      <c r="AE135" s="9">
        <f t="shared" si="47"/>
        <v>200</v>
      </c>
      <c r="AF135" s="23">
        <f t="shared" si="48"/>
        <v>250</v>
      </c>
      <c r="AG135" s="236"/>
      <c r="AH135" s="236"/>
      <c r="AI135" s="236"/>
      <c r="AJ135" s="236"/>
      <c r="AK135" s="236"/>
      <c r="AL135" s="236"/>
    </row>
    <row r="136" spans="1:38" ht="14.25">
      <c r="A136" s="217" t="s">
        <v>330</v>
      </c>
      <c r="B136" s="224" t="s">
        <v>331</v>
      </c>
      <c r="C136" s="477"/>
      <c r="D136" s="477"/>
      <c r="E136" s="223">
        <v>4</v>
      </c>
      <c r="F136" s="223">
        <v>27</v>
      </c>
      <c r="G136" s="478">
        <f>E136-C136</f>
        <v>4</v>
      </c>
      <c r="H136" s="478">
        <f>F136-D136</f>
        <v>27</v>
      </c>
      <c r="I136" s="218"/>
      <c r="J136" s="218"/>
      <c r="K136" s="218"/>
      <c r="L136" s="218"/>
      <c r="M136" s="218">
        <v>0</v>
      </c>
      <c r="N136" s="218">
        <v>0</v>
      </c>
      <c r="O136" s="220"/>
      <c r="P136" s="213"/>
      <c r="Q136" s="213"/>
      <c r="R136" s="213"/>
      <c r="S136" s="213"/>
      <c r="T136" s="213"/>
      <c r="U136" s="213"/>
      <c r="V136" s="213"/>
      <c r="W136" s="234"/>
      <c r="X136" s="213"/>
      <c r="Y136" s="213"/>
      <c r="Z136" s="213"/>
      <c r="AA136" s="9"/>
      <c r="AB136" s="9"/>
      <c r="AC136" s="9"/>
      <c r="AD136" s="9"/>
      <c r="AE136" s="9"/>
      <c r="AF136" s="23">
        <f t="shared" si="48"/>
        <v>4</v>
      </c>
      <c r="AG136" s="236"/>
      <c r="AH136" s="236"/>
      <c r="AI136" s="236"/>
      <c r="AJ136" s="236"/>
      <c r="AK136" s="236"/>
      <c r="AL136" s="236"/>
    </row>
    <row r="137" spans="1:38" ht="14.25">
      <c r="A137" s="217" t="s">
        <v>319</v>
      </c>
      <c r="B137" s="225"/>
      <c r="C137" s="226">
        <v>2350</v>
      </c>
      <c r="D137" s="226">
        <v>32900</v>
      </c>
      <c r="E137" s="226">
        <f>SUM(E124:E136)</f>
        <v>2407</v>
      </c>
      <c r="F137" s="226">
        <f>SUM(F124:F136)</f>
        <v>32391</v>
      </c>
      <c r="G137" s="29">
        <f>E137-C137</f>
        <v>57</v>
      </c>
      <c r="H137" s="29">
        <f>F137-D137</f>
        <v>-509</v>
      </c>
      <c r="I137" s="227">
        <v>0</v>
      </c>
      <c r="J137" s="227">
        <v>0</v>
      </c>
      <c r="K137" s="227">
        <v>0</v>
      </c>
      <c r="L137" s="227">
        <v>0</v>
      </c>
      <c r="M137" s="227">
        <v>0</v>
      </c>
      <c r="N137" s="227">
        <v>0</v>
      </c>
      <c r="O137" s="220"/>
      <c r="P137" s="213"/>
      <c r="Q137" s="213"/>
      <c r="R137" s="213"/>
      <c r="S137" s="213"/>
      <c r="T137" s="213"/>
      <c r="U137" s="213"/>
      <c r="V137" s="213"/>
      <c r="W137" s="234"/>
      <c r="X137" s="213"/>
      <c r="Y137" s="213"/>
      <c r="Z137" s="213"/>
      <c r="AA137" s="9">
        <f>AA135</f>
        <v>17</v>
      </c>
      <c r="AB137" s="9" t="str">
        <f>AB135</f>
        <v>CNP2-TCX-013-S</v>
      </c>
      <c r="AC137" s="9" t="str">
        <f>AC135</f>
        <v>CNP2</v>
      </c>
      <c r="AD137" s="9" t="str">
        <f>A137</f>
        <v>总舱位合计</v>
      </c>
      <c r="AE137" s="9">
        <f>C137</f>
        <v>2350</v>
      </c>
      <c r="AF137" s="23">
        <f t="shared" si="48"/>
        <v>2407</v>
      </c>
      <c r="AG137" s="236"/>
      <c r="AH137" s="236"/>
      <c r="AI137" s="236"/>
      <c r="AJ137" s="236"/>
      <c r="AK137" s="236"/>
      <c r="AL137" s="236"/>
    </row>
    <row r="138" spans="1:38" ht="14.25">
      <c r="A138" s="228"/>
      <c r="B138" s="229">
        <v>34600</v>
      </c>
      <c r="C138" s="230"/>
      <c r="D138" s="231" t="s">
        <v>320</v>
      </c>
      <c r="E138" s="232">
        <f>E137/C137</f>
        <v>1.0242553191489361</v>
      </c>
      <c r="F138" s="232">
        <f>F137/D137</f>
        <v>0.98452887537993916</v>
      </c>
      <c r="G138" s="229"/>
      <c r="H138" s="229"/>
      <c r="I138" s="213"/>
      <c r="J138" s="233"/>
      <c r="K138" s="213"/>
      <c r="L138" s="213"/>
      <c r="M138" s="213"/>
      <c r="N138" s="213"/>
      <c r="O138" s="213"/>
      <c r="P138" s="213"/>
      <c r="Q138" s="213"/>
      <c r="R138" s="213"/>
      <c r="S138" s="213"/>
      <c r="T138" s="213"/>
      <c r="U138" s="213"/>
      <c r="V138" s="213"/>
      <c r="W138" s="234"/>
      <c r="X138" s="213"/>
      <c r="Y138" s="213"/>
      <c r="Z138" s="213"/>
      <c r="AA138" s="9">
        <f>AA137</f>
        <v>17</v>
      </c>
      <c r="AB138" s="9" t="str">
        <f>AB137</f>
        <v>CNP2-TCX-013-S</v>
      </c>
      <c r="AC138" s="9" t="str">
        <f>AC137</f>
        <v>CNP2</v>
      </c>
      <c r="AD138" s="9">
        <f>A138</f>
        <v>0</v>
      </c>
      <c r="AE138" s="9">
        <f>C138</f>
        <v>0</v>
      </c>
      <c r="AF138" s="23">
        <f t="shared" si="48"/>
        <v>1.0242553191489361</v>
      </c>
      <c r="AG138" s="236"/>
      <c r="AH138" s="236"/>
      <c r="AI138" s="236"/>
      <c r="AJ138" s="236"/>
      <c r="AK138" s="236"/>
      <c r="AL138" s="236"/>
    </row>
    <row r="141" spans="1:38" ht="14.25">
      <c r="A141" s="199" t="s">
        <v>293</v>
      </c>
      <c r="B141" s="200" t="s">
        <v>748</v>
      </c>
      <c r="C141" s="201"/>
      <c r="D141" s="202"/>
      <c r="E141" s="200" t="s">
        <v>777</v>
      </c>
      <c r="F141" s="200"/>
      <c r="G141" s="199" t="s">
        <v>295</v>
      </c>
      <c r="H141" s="203">
        <v>18</v>
      </c>
      <c r="I141" s="202"/>
      <c r="J141" s="204" t="s">
        <v>296</v>
      </c>
      <c r="K141" s="410"/>
      <c r="L141" s="199"/>
      <c r="M141" s="205"/>
      <c r="N141" s="200"/>
      <c r="O141" s="202"/>
      <c r="P141" s="213"/>
      <c r="Q141" s="213"/>
      <c r="R141" s="213"/>
      <c r="S141" s="213"/>
      <c r="T141" s="213"/>
      <c r="U141" s="213"/>
      <c r="V141" s="213"/>
      <c r="W141" s="234"/>
      <c r="X141" s="213"/>
      <c r="Y141" s="213"/>
      <c r="Z141" s="213"/>
      <c r="AA141" s="207"/>
      <c r="AB141" s="207"/>
      <c r="AC141" s="207"/>
      <c r="AD141" s="207"/>
      <c r="AE141" s="207"/>
      <c r="AF141" s="207"/>
      <c r="AG141" s="236"/>
      <c r="AH141" s="236"/>
      <c r="AI141" s="236"/>
      <c r="AJ141" s="236"/>
      <c r="AK141" s="236"/>
      <c r="AL141" s="236"/>
    </row>
    <row r="142" spans="1:38" ht="14.25">
      <c r="A142" s="211"/>
      <c r="B142" s="212"/>
      <c r="C142" s="639" t="s">
        <v>297</v>
      </c>
      <c r="D142" s="639"/>
      <c r="E142" s="639" t="s">
        <v>298</v>
      </c>
      <c r="F142" s="639"/>
      <c r="G142" s="639" t="s">
        <v>299</v>
      </c>
      <c r="H142" s="639"/>
      <c r="I142" s="640" t="s">
        <v>300</v>
      </c>
      <c r="J142" s="641"/>
      <c r="K142" s="641"/>
      <c r="L142" s="641"/>
      <c r="M142" s="641"/>
      <c r="N142" s="642"/>
      <c r="O142" s="643" t="s">
        <v>301</v>
      </c>
      <c r="P142" s="213"/>
      <c r="Q142" s="213"/>
      <c r="R142" s="213"/>
      <c r="S142" s="213"/>
      <c r="T142" s="213"/>
      <c r="U142" s="213"/>
      <c r="V142" s="213"/>
      <c r="W142" s="234"/>
      <c r="X142" s="213"/>
      <c r="Y142" s="213"/>
      <c r="Z142" s="213"/>
      <c r="AA142" s="207"/>
      <c r="AB142" s="207"/>
      <c r="AC142" s="207"/>
      <c r="AD142" s="207"/>
      <c r="AE142" s="207"/>
      <c r="AF142" s="207"/>
      <c r="AG142" s="236"/>
      <c r="AH142" s="236"/>
      <c r="AI142" s="236"/>
      <c r="AJ142" s="236"/>
      <c r="AK142" s="236"/>
      <c r="AL142" s="236"/>
    </row>
    <row r="143" spans="1:38" ht="14.25">
      <c r="A143" s="214" t="s">
        <v>6</v>
      </c>
      <c r="B143" s="215" t="s">
        <v>7</v>
      </c>
      <c r="C143" s="639"/>
      <c r="D143" s="639"/>
      <c r="E143" s="639"/>
      <c r="F143" s="639"/>
      <c r="G143" s="639"/>
      <c r="H143" s="639"/>
      <c r="I143" s="534" t="s">
        <v>302</v>
      </c>
      <c r="J143" s="534" t="s">
        <v>9</v>
      </c>
      <c r="K143" s="534" t="s">
        <v>303</v>
      </c>
      <c r="L143" s="534" t="s">
        <v>11</v>
      </c>
      <c r="M143" s="640" t="s">
        <v>304</v>
      </c>
      <c r="N143" s="642"/>
      <c r="O143" s="644"/>
      <c r="P143" s="213"/>
      <c r="Q143" s="213"/>
      <c r="R143" s="213"/>
      <c r="S143" s="234"/>
      <c r="T143" s="213"/>
      <c r="U143" s="213"/>
      <c r="V143" s="213"/>
      <c r="W143" s="207"/>
      <c r="X143" s="207"/>
      <c r="Y143" s="207"/>
      <c r="Z143" s="207"/>
      <c r="AA143" s="207"/>
      <c r="AB143" s="207"/>
      <c r="AC143" s="221"/>
      <c r="AD143" s="207"/>
      <c r="AE143" s="207"/>
      <c r="AF143" s="222"/>
      <c r="AG143" s="236"/>
      <c r="AH143" s="236"/>
      <c r="AI143" s="236"/>
      <c r="AJ143" s="236"/>
      <c r="AK143" s="236"/>
      <c r="AL143" s="236"/>
    </row>
    <row r="144" spans="1:38" ht="14.25">
      <c r="A144" s="211"/>
      <c r="B144" s="212"/>
      <c r="C144" s="534" t="s">
        <v>13</v>
      </c>
      <c r="D144" s="534" t="s">
        <v>14</v>
      </c>
      <c r="E144" s="534" t="s">
        <v>13</v>
      </c>
      <c r="F144" s="534" t="s">
        <v>14</v>
      </c>
      <c r="G144" s="534" t="s">
        <v>13</v>
      </c>
      <c r="H144" s="534" t="s">
        <v>14</v>
      </c>
      <c r="I144" s="534" t="s">
        <v>13</v>
      </c>
      <c r="J144" s="534" t="s">
        <v>14</v>
      </c>
      <c r="K144" s="534" t="s">
        <v>13</v>
      </c>
      <c r="L144" s="534" t="s">
        <v>14</v>
      </c>
      <c r="M144" s="534"/>
      <c r="N144" s="534"/>
      <c r="O144" s="645"/>
      <c r="P144" s="213"/>
      <c r="Q144" s="213"/>
      <c r="R144" s="213"/>
      <c r="S144" s="234"/>
      <c r="T144" s="213"/>
      <c r="U144" s="213"/>
      <c r="V144" s="213"/>
      <c r="W144" s="207"/>
      <c r="X144" s="207"/>
      <c r="Y144" s="207"/>
      <c r="Z144" s="207"/>
      <c r="AA144" s="207" t="s">
        <v>305</v>
      </c>
      <c r="AB144" s="207" t="s">
        <v>306</v>
      </c>
      <c r="AC144" s="207" t="s">
        <v>307</v>
      </c>
      <c r="AD144" s="207" t="s">
        <v>308</v>
      </c>
      <c r="AE144" s="207" t="s">
        <v>309</v>
      </c>
      <c r="AF144" s="207" t="s">
        <v>310</v>
      </c>
      <c r="AG144" s="236"/>
      <c r="AH144" s="236"/>
      <c r="AI144" s="236"/>
      <c r="AJ144" s="236"/>
      <c r="AK144" s="236"/>
      <c r="AL144" s="236"/>
    </row>
    <row r="145" spans="1:38" ht="14.25">
      <c r="A145" s="217" t="s">
        <v>311</v>
      </c>
      <c r="B145" s="215"/>
      <c r="C145" s="534">
        <v>100</v>
      </c>
      <c r="D145" s="534">
        <v>1400</v>
      </c>
      <c r="E145" s="218"/>
      <c r="F145" s="218"/>
      <c r="G145" s="534">
        <v>-100</v>
      </c>
      <c r="H145" s="534">
        <v>-1400</v>
      </c>
      <c r="I145" s="219"/>
      <c r="J145" s="219"/>
      <c r="K145" s="218"/>
      <c r="L145" s="218"/>
      <c r="M145" s="218">
        <v>0</v>
      </c>
      <c r="N145" s="218">
        <v>0</v>
      </c>
      <c r="O145" s="220"/>
      <c r="P145" s="213"/>
      <c r="Q145" s="213"/>
      <c r="R145" s="213"/>
      <c r="S145" s="234"/>
      <c r="T145" s="213"/>
      <c r="U145" s="213"/>
      <c r="V145" s="213"/>
      <c r="W145" s="207"/>
      <c r="X145" s="207"/>
      <c r="Y145" s="207"/>
      <c r="Z145" s="207"/>
      <c r="AA145" s="9">
        <f>H141</f>
        <v>18</v>
      </c>
      <c r="AB145" s="9" t="str">
        <f>E141</f>
        <v>CNP2-T80-069-S</v>
      </c>
      <c r="AC145" s="22" t="str">
        <f>A141</f>
        <v>CNP2</v>
      </c>
      <c r="AD145" s="9" t="str">
        <f t="shared" ref="AD145:AD155" si="54">A145</f>
        <v>RCL合作</v>
      </c>
      <c r="AE145" s="9">
        <f t="shared" ref="AE145:AE155" si="55">C145</f>
        <v>100</v>
      </c>
      <c r="AF145" s="23">
        <f t="shared" ref="AF145:AF158" si="56">E145</f>
        <v>0</v>
      </c>
      <c r="AG145" s="236"/>
      <c r="AH145" s="236"/>
      <c r="AI145" s="236"/>
      <c r="AJ145" s="236"/>
      <c r="AK145" s="236"/>
      <c r="AL145" s="236"/>
    </row>
    <row r="146" spans="1:38" ht="14.25">
      <c r="A146" s="217" t="s">
        <v>313</v>
      </c>
      <c r="B146" s="215" t="s">
        <v>314</v>
      </c>
      <c r="C146" s="534">
        <v>60</v>
      </c>
      <c r="D146" s="534">
        <v>840</v>
      </c>
      <c r="E146" s="223">
        <v>41</v>
      </c>
      <c r="F146" s="223">
        <v>390</v>
      </c>
      <c r="G146" s="535">
        <f t="shared" ref="G146:G155" si="57">E146-C146</f>
        <v>-19</v>
      </c>
      <c r="H146" s="535">
        <f t="shared" ref="H146:H155" si="58">F146-D146</f>
        <v>-450</v>
      </c>
      <c r="I146" s="218"/>
      <c r="J146" s="218"/>
      <c r="K146" s="218"/>
      <c r="L146" s="218"/>
      <c r="M146" s="218">
        <v>0</v>
      </c>
      <c r="N146" s="218">
        <v>0</v>
      </c>
      <c r="O146" s="220"/>
      <c r="P146" s="213"/>
      <c r="Q146" s="213"/>
      <c r="R146" s="213"/>
      <c r="S146" s="234"/>
      <c r="T146" s="213"/>
      <c r="U146" s="213"/>
      <c r="V146" s="213"/>
      <c r="W146" s="207"/>
      <c r="X146" s="207"/>
      <c r="Y146" s="207"/>
      <c r="Z146" s="207"/>
      <c r="AA146" s="9">
        <f t="shared" ref="AA146:AC158" si="59">AA145</f>
        <v>18</v>
      </c>
      <c r="AB146" s="9" t="str">
        <f t="shared" si="59"/>
        <v>CNP2-T80-069-S</v>
      </c>
      <c r="AC146" s="9" t="str">
        <f t="shared" si="59"/>
        <v>CNP2</v>
      </c>
      <c r="AD146" s="9" t="str">
        <f t="shared" si="54"/>
        <v>WUH</v>
      </c>
      <c r="AE146" s="9">
        <f t="shared" si="55"/>
        <v>60</v>
      </c>
      <c r="AF146" s="23">
        <f t="shared" si="56"/>
        <v>41</v>
      </c>
      <c r="AG146" s="236"/>
      <c r="AH146" s="236"/>
      <c r="AI146" s="236"/>
      <c r="AJ146" s="236"/>
      <c r="AK146" s="236"/>
      <c r="AL146" s="236"/>
    </row>
    <row r="147" spans="1:38" ht="14.25">
      <c r="A147" s="217" t="s">
        <v>314</v>
      </c>
      <c r="B147" s="215">
        <f>B127+7</f>
        <v>43214</v>
      </c>
      <c r="C147" s="534">
        <v>370</v>
      </c>
      <c r="D147" s="534">
        <v>5180</v>
      </c>
      <c r="E147" s="412">
        <v>540</v>
      </c>
      <c r="F147" s="412">
        <v>4200</v>
      </c>
      <c r="G147" s="535">
        <f t="shared" si="57"/>
        <v>170</v>
      </c>
      <c r="H147" s="535">
        <f t="shared" si="58"/>
        <v>-980</v>
      </c>
      <c r="I147" s="218"/>
      <c r="J147" s="218"/>
      <c r="K147" s="218"/>
      <c r="L147" s="218"/>
      <c r="M147" s="218">
        <v>0</v>
      </c>
      <c r="N147" s="218">
        <v>0</v>
      </c>
      <c r="O147" s="220"/>
      <c r="P147" s="213"/>
      <c r="Q147" s="213"/>
      <c r="R147" s="213"/>
      <c r="S147" s="234"/>
      <c r="T147" s="213"/>
      <c r="U147" s="213"/>
      <c r="V147" s="213"/>
      <c r="W147" s="207"/>
      <c r="X147" s="207"/>
      <c r="Y147" s="207"/>
      <c r="Z147" s="207"/>
      <c r="AA147" s="9">
        <f t="shared" si="59"/>
        <v>18</v>
      </c>
      <c r="AB147" s="9" t="str">
        <f t="shared" si="59"/>
        <v>CNP2-T80-069-S</v>
      </c>
      <c r="AC147" s="9" t="str">
        <f t="shared" si="59"/>
        <v>CNP2</v>
      </c>
      <c r="AD147" s="9" t="str">
        <f t="shared" si="54"/>
        <v>SHA</v>
      </c>
      <c r="AE147" s="9">
        <f t="shared" si="55"/>
        <v>370</v>
      </c>
      <c r="AF147" s="23">
        <f t="shared" si="56"/>
        <v>540</v>
      </c>
      <c r="AG147" s="236"/>
      <c r="AH147" s="236"/>
      <c r="AI147" s="236"/>
      <c r="AJ147" s="236"/>
      <c r="AK147" s="236"/>
      <c r="AL147" s="236"/>
    </row>
    <row r="148" spans="1:38" ht="14.25">
      <c r="A148" s="217" t="s">
        <v>315</v>
      </c>
      <c r="B148" s="224" t="s">
        <v>314</v>
      </c>
      <c r="C148" s="534">
        <v>180</v>
      </c>
      <c r="D148" s="534">
        <v>2520</v>
      </c>
      <c r="E148" s="223">
        <v>100</v>
      </c>
      <c r="F148" s="223">
        <v>1500</v>
      </c>
      <c r="G148" s="535">
        <f t="shared" si="57"/>
        <v>-80</v>
      </c>
      <c r="H148" s="535">
        <f t="shared" si="58"/>
        <v>-1020</v>
      </c>
      <c r="I148" s="218"/>
      <c r="J148" s="218"/>
      <c r="K148" s="218"/>
      <c r="L148" s="218"/>
      <c r="M148" s="218">
        <v>0</v>
      </c>
      <c r="N148" s="218">
        <v>0</v>
      </c>
      <c r="O148" s="220"/>
      <c r="P148" s="213"/>
      <c r="Q148" s="213"/>
      <c r="R148" s="213"/>
      <c r="S148" s="234"/>
      <c r="T148" s="213"/>
      <c r="U148" s="213"/>
      <c r="V148" s="213"/>
      <c r="W148" s="207"/>
      <c r="X148" s="207"/>
      <c r="Y148" s="207"/>
      <c r="Z148" s="207"/>
      <c r="AA148" s="9">
        <f t="shared" si="59"/>
        <v>18</v>
      </c>
      <c r="AB148" s="9" t="str">
        <f t="shared" si="59"/>
        <v>CNP2-T80-069-S</v>
      </c>
      <c r="AC148" s="9" t="str">
        <f t="shared" si="59"/>
        <v>CNP2</v>
      </c>
      <c r="AD148" s="9" t="str">
        <f t="shared" si="54"/>
        <v>SHA T/S</v>
      </c>
      <c r="AE148" s="9">
        <f t="shared" si="55"/>
        <v>180</v>
      </c>
      <c r="AF148" s="23">
        <f t="shared" si="56"/>
        <v>100</v>
      </c>
      <c r="AG148" s="236"/>
      <c r="AH148" s="236"/>
      <c r="AI148" s="236"/>
      <c r="AJ148" s="236"/>
      <c r="AK148" s="236"/>
      <c r="AL148" s="236"/>
    </row>
    <row r="149" spans="1:38" ht="14.25">
      <c r="A149" s="217" t="s">
        <v>290</v>
      </c>
      <c r="B149" s="215" t="s">
        <v>312</v>
      </c>
      <c r="C149" s="534">
        <v>70</v>
      </c>
      <c r="D149" s="534">
        <v>980</v>
      </c>
      <c r="E149" s="223">
        <v>103</v>
      </c>
      <c r="F149" s="223">
        <v>1851</v>
      </c>
      <c r="G149" s="535">
        <f t="shared" si="57"/>
        <v>33</v>
      </c>
      <c r="H149" s="535">
        <f t="shared" si="58"/>
        <v>871</v>
      </c>
      <c r="I149" s="219"/>
      <c r="J149" s="219"/>
      <c r="K149" s="223"/>
      <c r="L149" s="223"/>
      <c r="M149" s="218">
        <v>0</v>
      </c>
      <c r="N149" s="218">
        <v>0</v>
      </c>
      <c r="O149" s="220"/>
      <c r="P149" s="213"/>
      <c r="Q149" s="213"/>
      <c r="R149" s="213"/>
      <c r="S149" s="234"/>
      <c r="T149" s="213"/>
      <c r="U149" s="213"/>
      <c r="V149" s="213"/>
      <c r="W149" s="207"/>
      <c r="X149" s="207"/>
      <c r="Y149" s="207"/>
      <c r="Z149" s="207"/>
      <c r="AA149" s="9">
        <f t="shared" si="59"/>
        <v>18</v>
      </c>
      <c r="AB149" s="9" t="str">
        <f t="shared" si="59"/>
        <v>CNP2-T80-069-S</v>
      </c>
      <c r="AC149" s="9" t="str">
        <f t="shared" si="59"/>
        <v>CNP2</v>
      </c>
      <c r="AD149" s="9" t="str">
        <f t="shared" si="54"/>
        <v>DLC</v>
      </c>
      <c r="AE149" s="9">
        <f t="shared" si="55"/>
        <v>70</v>
      </c>
      <c r="AF149" s="23">
        <f t="shared" si="56"/>
        <v>103</v>
      </c>
      <c r="AG149" s="236"/>
      <c r="AH149" s="236"/>
      <c r="AI149" s="236"/>
      <c r="AJ149" s="236"/>
      <c r="AK149" s="236"/>
      <c r="AL149" s="236"/>
    </row>
    <row r="150" spans="1:38" ht="14.25">
      <c r="A150" s="217" t="s">
        <v>291</v>
      </c>
      <c r="B150" s="215" t="s">
        <v>312</v>
      </c>
      <c r="C150" s="534">
        <v>150</v>
      </c>
      <c r="D150" s="534">
        <v>2100</v>
      </c>
      <c r="E150" s="223">
        <v>318</v>
      </c>
      <c r="F150" s="223">
        <v>7089</v>
      </c>
      <c r="G150" s="535">
        <f t="shared" si="57"/>
        <v>168</v>
      </c>
      <c r="H150" s="535">
        <f t="shared" si="58"/>
        <v>4989</v>
      </c>
      <c r="I150" s="223"/>
      <c r="J150" s="223"/>
      <c r="K150" s="223"/>
      <c r="L150" s="223"/>
      <c r="M150" s="218">
        <v>0</v>
      </c>
      <c r="N150" s="218">
        <v>0</v>
      </c>
      <c r="O150" s="220"/>
      <c r="P150" s="213"/>
      <c r="Q150" s="213"/>
      <c r="R150" s="213"/>
      <c r="S150" s="234"/>
      <c r="T150" s="213"/>
      <c r="U150" s="213"/>
      <c r="V150" s="213"/>
      <c r="W150" s="207"/>
      <c r="X150" s="207"/>
      <c r="Y150" s="207"/>
      <c r="Z150" s="207"/>
      <c r="AA150" s="9">
        <f t="shared" si="59"/>
        <v>18</v>
      </c>
      <c r="AB150" s="9" t="str">
        <f t="shared" si="59"/>
        <v>CNP2-T80-069-S</v>
      </c>
      <c r="AC150" s="9" t="str">
        <f t="shared" si="59"/>
        <v>CNP2</v>
      </c>
      <c r="AD150" s="9" t="str">
        <f t="shared" si="54"/>
        <v>TSN</v>
      </c>
      <c r="AE150" s="9">
        <f t="shared" si="55"/>
        <v>150</v>
      </c>
      <c r="AF150" s="23">
        <f t="shared" si="56"/>
        <v>318</v>
      </c>
      <c r="AG150" s="236"/>
      <c r="AH150" s="236"/>
      <c r="AI150" s="236"/>
      <c r="AJ150" s="236"/>
      <c r="AK150" s="236"/>
      <c r="AL150" s="236"/>
    </row>
    <row r="151" spans="1:38" ht="14.25">
      <c r="A151" s="217" t="s">
        <v>312</v>
      </c>
      <c r="B151" s="215">
        <f>B131+7</f>
        <v>43216</v>
      </c>
      <c r="C151" s="534">
        <v>580</v>
      </c>
      <c r="D151" s="534">
        <v>8120</v>
      </c>
      <c r="E151" s="223">
        <v>650</v>
      </c>
      <c r="F151" s="223">
        <v>10000</v>
      </c>
      <c r="G151" s="535">
        <f t="shared" si="57"/>
        <v>70</v>
      </c>
      <c r="H151" s="535">
        <f t="shared" si="58"/>
        <v>1880</v>
      </c>
      <c r="I151" s="219"/>
      <c r="J151" s="219"/>
      <c r="K151" s="218"/>
      <c r="L151" s="218"/>
      <c r="M151" s="218">
        <v>0</v>
      </c>
      <c r="N151" s="218">
        <v>0</v>
      </c>
      <c r="O151" s="220"/>
      <c r="P151" s="213"/>
      <c r="Q151" s="213"/>
      <c r="R151" s="213"/>
      <c r="S151" s="234"/>
      <c r="T151" s="213"/>
      <c r="U151" s="213"/>
      <c r="V151" s="213"/>
      <c r="W151" s="207"/>
      <c r="X151" s="207"/>
      <c r="Y151" s="207"/>
      <c r="Z151" s="207"/>
      <c r="AA151" s="9">
        <f t="shared" si="59"/>
        <v>18</v>
      </c>
      <c r="AB151" s="9" t="str">
        <f t="shared" si="59"/>
        <v>CNP2-T80-069-S</v>
      </c>
      <c r="AC151" s="9" t="str">
        <f t="shared" si="59"/>
        <v>CNP2</v>
      </c>
      <c r="AD151" s="9" t="str">
        <f t="shared" si="54"/>
        <v>TAO</v>
      </c>
      <c r="AE151" s="9">
        <f t="shared" si="55"/>
        <v>580</v>
      </c>
      <c r="AF151" s="23">
        <f t="shared" si="56"/>
        <v>650</v>
      </c>
      <c r="AG151" s="236"/>
      <c r="AH151" s="236"/>
      <c r="AI151" s="236"/>
      <c r="AJ151" s="236"/>
      <c r="AK151" s="236"/>
      <c r="AL151" s="236"/>
    </row>
    <row r="152" spans="1:38" ht="14.25">
      <c r="A152" s="217" t="s">
        <v>86</v>
      </c>
      <c r="B152" s="215">
        <f>B132+7</f>
        <v>43218</v>
      </c>
      <c r="C152" s="534">
        <v>250</v>
      </c>
      <c r="D152" s="534">
        <v>3500</v>
      </c>
      <c r="E152" s="223">
        <v>320</v>
      </c>
      <c r="F152" s="223">
        <v>3500</v>
      </c>
      <c r="G152" s="535">
        <f t="shared" si="57"/>
        <v>70</v>
      </c>
      <c r="H152" s="535">
        <f t="shared" si="58"/>
        <v>0</v>
      </c>
      <c r="I152" s="218"/>
      <c r="J152" s="218"/>
      <c r="K152" s="218"/>
      <c r="L152" s="218"/>
      <c r="M152" s="218">
        <v>0</v>
      </c>
      <c r="N152" s="218">
        <v>0</v>
      </c>
      <c r="O152" s="220"/>
      <c r="P152" s="213"/>
      <c r="Q152" s="213"/>
      <c r="R152" s="213"/>
      <c r="S152" s="234"/>
      <c r="T152" s="213"/>
      <c r="U152" s="213"/>
      <c r="V152" s="213"/>
      <c r="W152" s="207"/>
      <c r="X152" s="207"/>
      <c r="Y152" s="207"/>
      <c r="Z152" s="207"/>
      <c r="AA152" s="9">
        <f t="shared" si="59"/>
        <v>18</v>
      </c>
      <c r="AB152" s="9" t="str">
        <f t="shared" si="59"/>
        <v>CNP2-T80-069-S</v>
      </c>
      <c r="AC152" s="9" t="str">
        <f t="shared" si="59"/>
        <v>CNP2</v>
      </c>
      <c r="AD152" s="9" t="str">
        <f t="shared" si="54"/>
        <v>NGB</v>
      </c>
      <c r="AE152" s="9">
        <f t="shared" si="55"/>
        <v>250</v>
      </c>
      <c r="AF152" s="23">
        <f t="shared" si="56"/>
        <v>320</v>
      </c>
      <c r="AG152" s="236"/>
      <c r="AH152" s="236"/>
      <c r="AI152" s="236"/>
      <c r="AJ152" s="236"/>
      <c r="AK152" s="236"/>
      <c r="AL152" s="236"/>
    </row>
    <row r="153" spans="1:38" ht="14.25">
      <c r="A153" s="217" t="s">
        <v>316</v>
      </c>
      <c r="B153" s="215" t="s">
        <v>292</v>
      </c>
      <c r="C153" s="534">
        <v>120</v>
      </c>
      <c r="D153" s="534">
        <v>1680</v>
      </c>
      <c r="E153" s="223"/>
      <c r="F153" s="223"/>
      <c r="G153" s="535">
        <f t="shared" si="57"/>
        <v>-120</v>
      </c>
      <c r="H153" s="535">
        <f t="shared" si="58"/>
        <v>-1680</v>
      </c>
      <c r="I153" s="218"/>
      <c r="J153" s="218"/>
      <c r="K153" s="218"/>
      <c r="L153" s="218"/>
      <c r="M153" s="218">
        <v>0</v>
      </c>
      <c r="N153" s="218">
        <v>0</v>
      </c>
      <c r="O153" s="220"/>
      <c r="P153" s="213"/>
      <c r="Q153" s="213"/>
      <c r="R153" s="213"/>
      <c r="S153" s="234"/>
      <c r="T153" s="213"/>
      <c r="U153" s="213"/>
      <c r="V153" s="213"/>
      <c r="W153" s="207"/>
      <c r="X153" s="207"/>
      <c r="Y153" s="207"/>
      <c r="Z153" s="207"/>
      <c r="AA153" s="9">
        <f t="shared" si="59"/>
        <v>18</v>
      </c>
      <c r="AB153" s="9" t="str">
        <f t="shared" si="59"/>
        <v>CNP2-T80-069-S</v>
      </c>
      <c r="AC153" s="9" t="str">
        <f t="shared" si="59"/>
        <v>CNP2</v>
      </c>
      <c r="AD153" s="9" t="str">
        <f t="shared" si="54"/>
        <v>NGB T/S</v>
      </c>
      <c r="AE153" s="9">
        <f t="shared" si="55"/>
        <v>120</v>
      </c>
      <c r="AF153" s="23">
        <f t="shared" si="56"/>
        <v>0</v>
      </c>
      <c r="AG153" s="236"/>
      <c r="AH153" s="236"/>
      <c r="AI153" s="236"/>
      <c r="AJ153" s="236"/>
      <c r="AK153" s="236"/>
      <c r="AL153" s="236"/>
    </row>
    <row r="154" spans="1:38" ht="14.25">
      <c r="A154" s="217" t="s">
        <v>317</v>
      </c>
      <c r="B154" s="215">
        <f>B134+7</f>
        <v>43220</v>
      </c>
      <c r="C154" s="534">
        <v>370</v>
      </c>
      <c r="D154" s="534">
        <v>5180</v>
      </c>
      <c r="E154" s="223">
        <v>370</v>
      </c>
      <c r="F154" s="223">
        <v>5180</v>
      </c>
      <c r="G154" s="535">
        <f t="shared" si="57"/>
        <v>0</v>
      </c>
      <c r="H154" s="535">
        <f t="shared" si="58"/>
        <v>0</v>
      </c>
      <c r="I154" s="218"/>
      <c r="J154" s="218"/>
      <c r="K154" s="218"/>
      <c r="L154" s="218"/>
      <c r="M154" s="218">
        <v>0</v>
      </c>
      <c r="N154" s="218">
        <v>0</v>
      </c>
      <c r="O154" s="220"/>
      <c r="P154" s="213"/>
      <c r="Q154" s="213"/>
      <c r="R154" s="213"/>
      <c r="S154" s="213"/>
      <c r="T154" s="213"/>
      <c r="U154" s="213"/>
      <c r="V154" s="213"/>
      <c r="W154" s="234"/>
      <c r="X154" s="213"/>
      <c r="Y154" s="213"/>
      <c r="Z154" s="213"/>
      <c r="AA154" s="9">
        <f t="shared" si="59"/>
        <v>18</v>
      </c>
      <c r="AB154" s="9" t="str">
        <f t="shared" si="59"/>
        <v>CNP2-T80-069-S</v>
      </c>
      <c r="AC154" s="9" t="str">
        <f t="shared" si="59"/>
        <v>CNP2</v>
      </c>
      <c r="AD154" s="9" t="str">
        <f t="shared" si="54"/>
        <v>XMN</v>
      </c>
      <c r="AE154" s="9">
        <f t="shared" si="55"/>
        <v>370</v>
      </c>
      <c r="AF154" s="23">
        <f t="shared" si="56"/>
        <v>370</v>
      </c>
      <c r="AG154" s="236"/>
      <c r="AH154" s="236"/>
      <c r="AI154" s="236"/>
      <c r="AJ154" s="236"/>
      <c r="AK154" s="236"/>
      <c r="AL154" s="236"/>
    </row>
    <row r="155" spans="1:38" ht="14.25">
      <c r="A155" s="217" t="s">
        <v>318</v>
      </c>
      <c r="B155" s="224" t="s">
        <v>317</v>
      </c>
      <c r="C155" s="534">
        <v>200</v>
      </c>
      <c r="D155" s="534">
        <v>2800</v>
      </c>
      <c r="E155" s="223">
        <v>234</v>
      </c>
      <c r="F155" s="223">
        <v>2900</v>
      </c>
      <c r="G155" s="535">
        <f t="shared" si="57"/>
        <v>34</v>
      </c>
      <c r="H155" s="535">
        <f t="shared" si="58"/>
        <v>100</v>
      </c>
      <c r="I155" s="218"/>
      <c r="J155" s="218"/>
      <c r="K155" s="218"/>
      <c r="L155" s="218"/>
      <c r="M155" s="218">
        <v>0</v>
      </c>
      <c r="N155" s="218">
        <v>0</v>
      </c>
      <c r="O155" s="220"/>
      <c r="P155" s="213"/>
      <c r="Q155" s="213"/>
      <c r="R155" s="213"/>
      <c r="S155" s="213"/>
      <c r="T155" s="213"/>
      <c r="U155" s="213"/>
      <c r="V155" s="213"/>
      <c r="W155" s="234"/>
      <c r="X155" s="213"/>
      <c r="Y155" s="213"/>
      <c r="Z155" s="213"/>
      <c r="AA155" s="9">
        <f t="shared" si="59"/>
        <v>18</v>
      </c>
      <c r="AB155" s="9" t="str">
        <f t="shared" si="59"/>
        <v>CNP2-T80-069-S</v>
      </c>
      <c r="AC155" s="9" t="str">
        <f t="shared" si="59"/>
        <v>CNP2</v>
      </c>
      <c r="AD155" s="9" t="str">
        <f t="shared" si="54"/>
        <v>XMN T/S</v>
      </c>
      <c r="AE155" s="9">
        <f t="shared" si="55"/>
        <v>200</v>
      </c>
      <c r="AF155" s="23">
        <f t="shared" si="56"/>
        <v>234</v>
      </c>
      <c r="AG155" s="236"/>
      <c r="AH155" s="236"/>
      <c r="AI155" s="236"/>
      <c r="AJ155" s="236"/>
      <c r="AK155" s="236"/>
      <c r="AL155" s="236"/>
    </row>
    <row r="156" spans="1:38" ht="14.25">
      <c r="A156" s="217" t="s">
        <v>330</v>
      </c>
      <c r="B156" s="224" t="s">
        <v>331</v>
      </c>
      <c r="C156" s="534"/>
      <c r="D156" s="534"/>
      <c r="E156" s="223"/>
      <c r="F156" s="223"/>
      <c r="G156" s="535"/>
      <c r="H156" s="535"/>
      <c r="I156" s="218"/>
      <c r="J156" s="218"/>
      <c r="K156" s="218"/>
      <c r="L156" s="218"/>
      <c r="M156" s="218"/>
      <c r="N156" s="218"/>
      <c r="O156" s="220"/>
      <c r="P156" s="213"/>
      <c r="Q156" s="213"/>
      <c r="R156" s="213"/>
      <c r="S156" s="213"/>
      <c r="T156" s="213"/>
      <c r="U156" s="213"/>
      <c r="V156" s="213"/>
      <c r="W156" s="234"/>
      <c r="X156" s="213"/>
      <c r="Y156" s="213"/>
      <c r="Z156" s="213"/>
      <c r="AA156" s="9"/>
      <c r="AB156" s="9"/>
      <c r="AC156" s="9"/>
      <c r="AD156" s="9"/>
      <c r="AE156" s="9"/>
      <c r="AF156" s="23">
        <f t="shared" si="56"/>
        <v>0</v>
      </c>
      <c r="AG156" s="236"/>
      <c r="AH156" s="236"/>
      <c r="AI156" s="236"/>
      <c r="AJ156" s="236"/>
      <c r="AK156" s="236"/>
      <c r="AL156" s="236"/>
    </row>
    <row r="157" spans="1:38" ht="14.25">
      <c r="A157" s="217" t="s">
        <v>319</v>
      </c>
      <c r="B157" s="225"/>
      <c r="C157" s="226">
        <v>2350</v>
      </c>
      <c r="D157" s="226">
        <v>32900</v>
      </c>
      <c r="E157" s="226">
        <f>SUM(E144:E156)</f>
        <v>2676</v>
      </c>
      <c r="F157" s="226">
        <f>SUM(F144:F156)</f>
        <v>36610</v>
      </c>
      <c r="G157" s="29">
        <f>E157-C157</f>
        <v>326</v>
      </c>
      <c r="H157" s="29">
        <f>F157-D157</f>
        <v>3710</v>
      </c>
      <c r="I157" s="227">
        <v>0</v>
      </c>
      <c r="J157" s="227">
        <v>0</v>
      </c>
      <c r="K157" s="227">
        <v>0</v>
      </c>
      <c r="L157" s="227">
        <v>0</v>
      </c>
      <c r="M157" s="227">
        <v>0</v>
      </c>
      <c r="N157" s="227">
        <v>0</v>
      </c>
      <c r="O157" s="220"/>
      <c r="P157" s="213"/>
      <c r="Q157" s="213"/>
      <c r="R157" s="213"/>
      <c r="S157" s="213"/>
      <c r="T157" s="213"/>
      <c r="U157" s="213"/>
      <c r="V157" s="213"/>
      <c r="W157" s="234"/>
      <c r="X157" s="213"/>
      <c r="Y157" s="213"/>
      <c r="Z157" s="213"/>
      <c r="AA157" s="9">
        <f>AA155</f>
        <v>18</v>
      </c>
      <c r="AB157" s="9" t="str">
        <f>AB155</f>
        <v>CNP2-T80-069-S</v>
      </c>
      <c r="AC157" s="9" t="str">
        <f>AC155</f>
        <v>CNP2</v>
      </c>
      <c r="AD157" s="9" t="str">
        <f>A157</f>
        <v>总舱位合计</v>
      </c>
      <c r="AE157" s="9">
        <f>C157</f>
        <v>2350</v>
      </c>
      <c r="AF157" s="23">
        <f t="shared" si="56"/>
        <v>2676</v>
      </c>
      <c r="AG157" s="236"/>
      <c r="AH157" s="236"/>
      <c r="AI157" s="236"/>
      <c r="AJ157" s="236"/>
      <c r="AK157" s="236"/>
      <c r="AL157" s="236"/>
    </row>
    <row r="158" spans="1:38" ht="14.25">
      <c r="A158" s="228"/>
      <c r="B158" s="229">
        <v>34600</v>
      </c>
      <c r="C158" s="230"/>
      <c r="D158" s="231" t="s">
        <v>320</v>
      </c>
      <c r="E158" s="232">
        <f>E157/C157</f>
        <v>1.1387234042553191</v>
      </c>
      <c r="F158" s="232">
        <f>F157/D157</f>
        <v>1.1127659574468085</v>
      </c>
      <c r="G158" s="229"/>
      <c r="H158" s="229"/>
      <c r="I158" s="213"/>
      <c r="J158" s="233"/>
      <c r="K158" s="213"/>
      <c r="L158" s="213"/>
      <c r="M158" s="213"/>
      <c r="N158" s="213"/>
      <c r="O158" s="213"/>
      <c r="P158" s="213"/>
      <c r="Q158" s="213"/>
      <c r="R158" s="213"/>
      <c r="S158" s="213"/>
      <c r="T158" s="213"/>
      <c r="U158" s="213"/>
      <c r="V158" s="213"/>
      <c r="W158" s="234"/>
      <c r="X158" s="213"/>
      <c r="Y158" s="213"/>
      <c r="Z158" s="213"/>
      <c r="AA158" s="9">
        <f t="shared" si="59"/>
        <v>18</v>
      </c>
      <c r="AB158" s="9" t="str">
        <f t="shared" si="59"/>
        <v>CNP2-T80-069-S</v>
      </c>
      <c r="AC158" s="9" t="str">
        <f t="shared" si="59"/>
        <v>CNP2</v>
      </c>
      <c r="AD158" s="9">
        <f>A158</f>
        <v>0</v>
      </c>
      <c r="AE158" s="9">
        <f>C158</f>
        <v>0</v>
      </c>
      <c r="AF158" s="23">
        <f t="shared" si="56"/>
        <v>1.1387234042553191</v>
      </c>
      <c r="AG158" s="236"/>
      <c r="AH158" s="236"/>
      <c r="AI158" s="236"/>
      <c r="AJ158" s="236"/>
      <c r="AK158" s="236"/>
      <c r="AL158" s="236"/>
    </row>
  </sheetData>
  <protectedRanges>
    <protectedRange sqref="F41 F1 F21 F61 F81 F101 F121 F141" name="区域1"/>
  </protectedRanges>
  <mergeCells count="48">
    <mergeCell ref="C102:D103"/>
    <mergeCell ref="E102:F103"/>
    <mergeCell ref="G102:H103"/>
    <mergeCell ref="I102:N102"/>
    <mergeCell ref="O102:O104"/>
    <mergeCell ref="M103:N103"/>
    <mergeCell ref="C42:D43"/>
    <mergeCell ref="E42:F43"/>
    <mergeCell ref="G42:H43"/>
    <mergeCell ref="I42:N42"/>
    <mergeCell ref="O42:O44"/>
    <mergeCell ref="M43:N43"/>
    <mergeCell ref="C22:D23"/>
    <mergeCell ref="E22:F23"/>
    <mergeCell ref="G22:H23"/>
    <mergeCell ref="I22:N22"/>
    <mergeCell ref="O22:O24"/>
    <mergeCell ref="M23:N23"/>
    <mergeCell ref="C2:D3"/>
    <mergeCell ref="E2:F3"/>
    <mergeCell ref="M3:N3"/>
    <mergeCell ref="O2:O4"/>
    <mergeCell ref="I2:N2"/>
    <mergeCell ref="G2:H3"/>
    <mergeCell ref="C62:D63"/>
    <mergeCell ref="E62:F63"/>
    <mergeCell ref="G62:H63"/>
    <mergeCell ref="I62:N62"/>
    <mergeCell ref="O62:O64"/>
    <mergeCell ref="M63:N63"/>
    <mergeCell ref="C82:D83"/>
    <mergeCell ref="E82:F83"/>
    <mergeCell ref="G82:H83"/>
    <mergeCell ref="I82:N82"/>
    <mergeCell ref="O82:O84"/>
    <mergeCell ref="M83:N83"/>
    <mergeCell ref="C122:D123"/>
    <mergeCell ref="E122:F123"/>
    <mergeCell ref="G122:H123"/>
    <mergeCell ref="I122:N122"/>
    <mergeCell ref="O122:O124"/>
    <mergeCell ref="M123:N123"/>
    <mergeCell ref="C142:D143"/>
    <mergeCell ref="E142:F143"/>
    <mergeCell ref="G142:H143"/>
    <mergeCell ref="I142:N142"/>
    <mergeCell ref="O142:O144"/>
    <mergeCell ref="M143:N143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L25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08" t="s">
        <v>162</v>
      </c>
      <c r="B1" s="109" t="s">
        <v>209</v>
      </c>
      <c r="C1" s="110"/>
      <c r="D1" s="111"/>
      <c r="E1" s="109" t="s">
        <v>210</v>
      </c>
      <c r="F1" s="109"/>
      <c r="G1" s="108" t="s">
        <v>0</v>
      </c>
      <c r="H1" s="112">
        <v>10</v>
      </c>
      <c r="I1" s="111"/>
      <c r="J1" s="113" t="s">
        <v>26</v>
      </c>
      <c r="K1" s="109">
        <v>0</v>
      </c>
      <c r="L1" s="108"/>
      <c r="M1" s="114"/>
      <c r="N1" s="109"/>
      <c r="O1" s="111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211</v>
      </c>
      <c r="B5" s="104">
        <v>43164</v>
      </c>
      <c r="C5" s="103"/>
      <c r="D5" s="103"/>
      <c r="E5" s="20"/>
      <c r="F5" s="20"/>
      <c r="G5" s="103">
        <f t="shared" ref="G5:H10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9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CV1-SFA-484-N</v>
      </c>
      <c r="AC5" s="22" t="str">
        <f>A1</f>
        <v>CV1</v>
      </c>
      <c r="AD5" s="9" t="str">
        <f>A5</f>
        <v>DAD</v>
      </c>
      <c r="AE5" s="9">
        <f>C5</f>
        <v>0</v>
      </c>
      <c r="AF5" s="23">
        <f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207</v>
      </c>
      <c r="B6" s="104">
        <v>43167</v>
      </c>
      <c r="C6" s="103">
        <v>450</v>
      </c>
      <c r="D6" s="103">
        <v>6300</v>
      </c>
      <c r="E6" s="20">
        <v>375</v>
      </c>
      <c r="F6" s="20">
        <v>8938</v>
      </c>
      <c r="G6" s="103">
        <f t="shared" si="0"/>
        <v>-75</v>
      </c>
      <c r="H6" s="103">
        <f t="shared" si="0"/>
        <v>2638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CV1-SFA-484-N</v>
      </c>
      <c r="AC6" s="22" t="str">
        <f>A1</f>
        <v>CV1</v>
      </c>
      <c r="AD6" s="9" t="str">
        <f>A6</f>
        <v>SGN</v>
      </c>
      <c r="AE6" s="9">
        <f>C6</f>
        <v>450</v>
      </c>
      <c r="AF6" s="23">
        <f>E6</f>
        <v>375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104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CV1-SFA-484-N</v>
      </c>
      <c r="AC7" s="22" t="str">
        <f>A1</f>
        <v>CV1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/>
      <c r="B8" s="27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 t="str">
        <f>E1</f>
        <v>CV1-SFA-484-N</v>
      </c>
      <c r="AC8" s="22" t="str">
        <f>A1</f>
        <v>CV1</v>
      </c>
      <c r="AD8" s="9">
        <f>A8</f>
        <v>0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 t="s">
        <v>21</v>
      </c>
      <c r="B9" s="104"/>
      <c r="C9" s="103"/>
      <c r="D9" s="103"/>
      <c r="E9" s="20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 t="str">
        <f>E1</f>
        <v>CV1-SFA-484-N</v>
      </c>
      <c r="AC9" s="22" t="str">
        <f>A1</f>
        <v>CV1</v>
      </c>
      <c r="AD9" s="9" t="str">
        <f>A9</f>
        <v>COSCO T/S</v>
      </c>
      <c r="AE9" s="9">
        <f>C9</f>
        <v>0</v>
      </c>
      <c r="AF9" s="23">
        <f>E9</f>
        <v>0</v>
      </c>
      <c r="AG9" s="9"/>
      <c r="AH9" s="9"/>
      <c r="AI9" s="105"/>
      <c r="AJ9" s="105"/>
      <c r="AK9" s="11"/>
      <c r="AL9" s="11"/>
    </row>
    <row r="10" spans="1:38" s="32" customFormat="1" ht="12.75" customHeight="1">
      <c r="A10" s="24" t="s">
        <v>22</v>
      </c>
      <c r="B10" s="28"/>
      <c r="C10" s="29">
        <v>497</v>
      </c>
      <c r="D10" s="29">
        <v>6958</v>
      </c>
      <c r="E10" s="30">
        <f>SUM(E5:E9)</f>
        <v>375</v>
      </c>
      <c r="F10" s="30">
        <f>SUM(F5:F9)</f>
        <v>8938</v>
      </c>
      <c r="G10" s="29">
        <f t="shared" si="0"/>
        <v>-122</v>
      </c>
      <c r="H10" s="29">
        <f t="shared" si="0"/>
        <v>1980</v>
      </c>
      <c r="I10" s="31">
        <f t="shared" ref="I10:N10" si="2">SUM(I5:I9)</f>
        <v>0</v>
      </c>
      <c r="J10" s="31">
        <f t="shared" si="2"/>
        <v>0</v>
      </c>
      <c r="K10" s="31">
        <f t="shared" si="2"/>
        <v>0</v>
      </c>
      <c r="L10" s="31">
        <f t="shared" si="2"/>
        <v>0</v>
      </c>
      <c r="M10" s="31">
        <f t="shared" si="2"/>
        <v>0</v>
      </c>
      <c r="N10" s="31">
        <f t="shared" si="2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1" spans="1:38" s="32" customFormat="1" ht="12.75" customHeight="1">
      <c r="A11" s="33"/>
      <c r="C11" s="34"/>
      <c r="E11" s="35">
        <f>E10/C10</f>
        <v>0.75452716297786715</v>
      </c>
      <c r="F11" s="35">
        <f>F10/D10</f>
        <v>1.2845645300373671</v>
      </c>
      <c r="I11" s="15"/>
      <c r="J11" s="3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/>
      <c r="AB11" s="9"/>
      <c r="AC11" s="22"/>
      <c r="AD11" s="9"/>
      <c r="AE11" s="9"/>
      <c r="AF11" s="9"/>
      <c r="AG11" s="9"/>
      <c r="AH11" s="9"/>
      <c r="AI11" s="105"/>
      <c r="AJ11" s="105"/>
      <c r="AK11" s="105"/>
      <c r="AL11" s="105"/>
    </row>
    <row r="12" spans="1:38">
      <c r="A12" s="135" t="s">
        <v>225</v>
      </c>
    </row>
    <row r="14" spans="1:38" s="12" customFormat="1" ht="12.75" customHeight="1">
      <c r="A14" s="108" t="s">
        <v>162</v>
      </c>
      <c r="B14" s="109" t="s">
        <v>226</v>
      </c>
      <c r="C14" s="110"/>
      <c r="D14" s="111"/>
      <c r="E14" s="109" t="s">
        <v>227</v>
      </c>
      <c r="F14" s="109"/>
      <c r="G14" s="108" t="s">
        <v>0</v>
      </c>
      <c r="H14" s="112">
        <v>11</v>
      </c>
      <c r="I14" s="111"/>
      <c r="J14" s="113" t="s">
        <v>26</v>
      </c>
      <c r="K14" s="109">
        <v>0</v>
      </c>
      <c r="L14" s="108"/>
      <c r="M14" s="114"/>
      <c r="N14" s="109"/>
      <c r="O14" s="111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</row>
    <row r="15" spans="1:38" s="16" customFormat="1" ht="12.75" customHeight="1">
      <c r="A15" s="13"/>
      <c r="B15" s="14"/>
      <c r="C15" s="646" t="s">
        <v>1</v>
      </c>
      <c r="D15" s="646"/>
      <c r="E15" s="646" t="s">
        <v>2</v>
      </c>
      <c r="F15" s="646"/>
      <c r="G15" s="646" t="s">
        <v>3</v>
      </c>
      <c r="H15" s="646"/>
      <c r="I15" s="646" t="s">
        <v>4</v>
      </c>
      <c r="J15" s="646"/>
      <c r="K15" s="646"/>
      <c r="L15" s="646"/>
      <c r="M15" s="646"/>
      <c r="N15" s="646"/>
      <c r="O15" s="647" t="s">
        <v>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7" t="s">
        <v>6</v>
      </c>
      <c r="B16" s="104" t="s">
        <v>7</v>
      </c>
      <c r="C16" s="646"/>
      <c r="D16" s="646"/>
      <c r="E16" s="646"/>
      <c r="F16" s="646"/>
      <c r="G16" s="646"/>
      <c r="H16" s="646"/>
      <c r="I16" s="103" t="s">
        <v>8</v>
      </c>
      <c r="J16" s="103"/>
      <c r="K16" s="103" t="s">
        <v>10</v>
      </c>
      <c r="L16" s="103"/>
      <c r="M16" s="646" t="s">
        <v>12</v>
      </c>
      <c r="N16" s="646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/>
      <c r="AB16" s="9"/>
      <c r="AC16" s="9"/>
      <c r="AD16" s="9"/>
      <c r="AE16" s="9"/>
      <c r="AF16" s="9"/>
      <c r="AG16" s="9"/>
      <c r="AH16" s="9"/>
      <c r="AI16" s="105"/>
      <c r="AJ16" s="105"/>
      <c r="AK16" s="11"/>
      <c r="AL16" s="11"/>
    </row>
    <row r="17" spans="1:38" s="16" customFormat="1" ht="12.75" customHeight="1">
      <c r="A17" s="13"/>
      <c r="B17" s="14"/>
      <c r="C17" s="103" t="s">
        <v>13</v>
      </c>
      <c r="D17" s="103" t="s">
        <v>14</v>
      </c>
      <c r="E17" s="103" t="s">
        <v>13</v>
      </c>
      <c r="F17" s="103" t="s">
        <v>14</v>
      </c>
      <c r="G17" s="103" t="s">
        <v>13</v>
      </c>
      <c r="H17" s="103" t="s">
        <v>14</v>
      </c>
      <c r="I17" s="103" t="s">
        <v>13</v>
      </c>
      <c r="J17" s="103" t="s">
        <v>14</v>
      </c>
      <c r="K17" s="103" t="s">
        <v>13</v>
      </c>
      <c r="L17" s="103" t="s">
        <v>14</v>
      </c>
      <c r="M17" s="103"/>
      <c r="N17" s="103"/>
      <c r="O17" s="64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 t="s">
        <v>15</v>
      </c>
      <c r="AB17" s="9" t="s">
        <v>16</v>
      </c>
      <c r="AC17" s="9" t="s">
        <v>17</v>
      </c>
      <c r="AD17" s="9" t="s">
        <v>18</v>
      </c>
      <c r="AE17" s="9" t="s">
        <v>19</v>
      </c>
      <c r="AF17" s="9" t="s">
        <v>20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 t="s">
        <v>211</v>
      </c>
      <c r="B18" s="104">
        <f>B5+7</f>
        <v>43171</v>
      </c>
      <c r="C18" s="103"/>
      <c r="D18" s="103"/>
      <c r="E18" s="20"/>
      <c r="F18" s="20"/>
      <c r="G18" s="103">
        <f t="shared" ref="G18:G23" si="3">E18-C18</f>
        <v>0</v>
      </c>
      <c r="H18" s="103">
        <f t="shared" ref="H18:H23" si="4">F18-D18</f>
        <v>0</v>
      </c>
      <c r="I18" s="25"/>
      <c r="J18" s="25"/>
      <c r="K18" s="26"/>
      <c r="L18" s="26"/>
      <c r="M18" s="20">
        <f t="shared" ref="M18:N22" si="5">I18+K18</f>
        <v>0</v>
      </c>
      <c r="N18" s="20">
        <f t="shared" si="5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H14</f>
        <v>11</v>
      </c>
      <c r="AB18" s="9" t="str">
        <f>E14</f>
        <v>CV1-Q12-072-N</v>
      </c>
      <c r="AC18" s="22" t="str">
        <f>A14</f>
        <v>CV1</v>
      </c>
      <c r="AD18" s="9" t="str">
        <f>A18</f>
        <v>DAD</v>
      </c>
      <c r="AE18" s="9">
        <f>C18</f>
        <v>0</v>
      </c>
      <c r="AF18" s="23">
        <f>E18</f>
        <v>0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 t="s">
        <v>207</v>
      </c>
      <c r="B19" s="104">
        <f>B6+7</f>
        <v>43174</v>
      </c>
      <c r="C19" s="103">
        <v>450</v>
      </c>
      <c r="D19" s="103">
        <v>6300</v>
      </c>
      <c r="E19" s="20">
        <v>212</v>
      </c>
      <c r="F19" s="20">
        <v>3057</v>
      </c>
      <c r="G19" s="103">
        <f t="shared" si="3"/>
        <v>-238</v>
      </c>
      <c r="H19" s="103">
        <f t="shared" si="4"/>
        <v>-3243</v>
      </c>
      <c r="I19" s="25"/>
      <c r="J19" s="25"/>
      <c r="K19" s="20"/>
      <c r="L19" s="20"/>
      <c r="M19" s="20">
        <f t="shared" si="5"/>
        <v>0</v>
      </c>
      <c r="N19" s="20">
        <f t="shared" si="5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H14</f>
        <v>11</v>
      </c>
      <c r="AB19" s="9" t="str">
        <f>E14</f>
        <v>CV1-Q12-072-N</v>
      </c>
      <c r="AC19" s="22" t="str">
        <f>A14</f>
        <v>CV1</v>
      </c>
      <c r="AD19" s="9" t="str">
        <f>A19</f>
        <v>SGN</v>
      </c>
      <c r="AE19" s="9">
        <f>C19</f>
        <v>450</v>
      </c>
      <c r="AF19" s="23">
        <f>E19</f>
        <v>212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/>
      <c r="B20" s="104"/>
      <c r="C20" s="103"/>
      <c r="D20" s="103"/>
      <c r="E20" s="20"/>
      <c r="F20" s="20"/>
      <c r="G20" s="103">
        <f t="shared" si="3"/>
        <v>0</v>
      </c>
      <c r="H20" s="103">
        <f t="shared" si="4"/>
        <v>0</v>
      </c>
      <c r="I20" s="20"/>
      <c r="J20" s="20"/>
      <c r="K20" s="20"/>
      <c r="L20" s="20"/>
      <c r="M20" s="20">
        <f t="shared" si="5"/>
        <v>0</v>
      </c>
      <c r="N20" s="20">
        <f t="shared" si="5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H14</f>
        <v>11</v>
      </c>
      <c r="AB20" s="9" t="str">
        <f>E14</f>
        <v>CV1-Q12-072-N</v>
      </c>
      <c r="AC20" s="22" t="str">
        <f>A14</f>
        <v>CV1</v>
      </c>
      <c r="AD20" s="9">
        <f>A20</f>
        <v>0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16" customFormat="1" ht="12.75" customHeight="1">
      <c r="A21" s="24"/>
      <c r="B21" s="27"/>
      <c r="C21" s="103"/>
      <c r="D21" s="103"/>
      <c r="E21" s="20"/>
      <c r="F21" s="20"/>
      <c r="G21" s="103">
        <f t="shared" si="3"/>
        <v>0</v>
      </c>
      <c r="H21" s="103">
        <f t="shared" si="4"/>
        <v>0</v>
      </c>
      <c r="I21" s="20"/>
      <c r="J21" s="20"/>
      <c r="K21" s="20"/>
      <c r="L21" s="20"/>
      <c r="M21" s="20">
        <f t="shared" si="5"/>
        <v>0</v>
      </c>
      <c r="N21" s="20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>
        <f>H14</f>
        <v>11</v>
      </c>
      <c r="AB21" s="9" t="str">
        <f>E14</f>
        <v>CV1-Q12-072-N</v>
      </c>
      <c r="AC21" s="22" t="str">
        <f>A14</f>
        <v>CV1</v>
      </c>
      <c r="AD21" s="9">
        <f>A21</f>
        <v>0</v>
      </c>
      <c r="AE21" s="9">
        <f>C21</f>
        <v>0</v>
      </c>
      <c r="AF21" s="23">
        <f>E21</f>
        <v>0</v>
      </c>
      <c r="AG21" s="9"/>
      <c r="AH21" s="9"/>
      <c r="AI21" s="105"/>
      <c r="AJ21" s="105"/>
      <c r="AK21" s="11"/>
      <c r="AL21" s="11"/>
    </row>
    <row r="22" spans="1:38" s="16" customFormat="1" ht="12.75" customHeight="1">
      <c r="A22" s="24" t="s">
        <v>21</v>
      </c>
      <c r="B22" s="104"/>
      <c r="C22" s="103"/>
      <c r="D22" s="103"/>
      <c r="E22" s="20"/>
      <c r="F22" s="20"/>
      <c r="G22" s="103">
        <f t="shared" si="3"/>
        <v>0</v>
      </c>
      <c r="H22" s="103">
        <f t="shared" si="4"/>
        <v>0</v>
      </c>
      <c r="I22" s="20"/>
      <c r="J22" s="20"/>
      <c r="K22" s="20"/>
      <c r="L22" s="20"/>
      <c r="M22" s="20">
        <f t="shared" si="5"/>
        <v>0</v>
      </c>
      <c r="N22" s="20">
        <f t="shared" si="5"/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H14</f>
        <v>11</v>
      </c>
      <c r="AB22" s="9" t="str">
        <f>E14</f>
        <v>CV1-Q12-072-N</v>
      </c>
      <c r="AC22" s="22" t="str">
        <f>A14</f>
        <v>CV1</v>
      </c>
      <c r="AD22" s="9" t="str">
        <f>A22</f>
        <v>COSCO T/S</v>
      </c>
      <c r="AE22" s="9">
        <f>C22</f>
        <v>0</v>
      </c>
      <c r="AF22" s="23">
        <f>E22</f>
        <v>0</v>
      </c>
      <c r="AG22" s="9"/>
      <c r="AH22" s="9"/>
      <c r="AI22" s="105"/>
      <c r="AJ22" s="105"/>
      <c r="AK22" s="11"/>
      <c r="AL22" s="11"/>
    </row>
    <row r="23" spans="1:38" s="32" customFormat="1" ht="12.75" customHeight="1">
      <c r="A23" s="24" t="s">
        <v>22</v>
      </c>
      <c r="B23" s="28"/>
      <c r="C23" s="29">
        <v>497</v>
      </c>
      <c r="D23" s="29">
        <v>6958</v>
      </c>
      <c r="E23" s="30">
        <f>SUM(E18:E22)</f>
        <v>212</v>
      </c>
      <c r="F23" s="30">
        <f>SUM(F18:F22)</f>
        <v>3057</v>
      </c>
      <c r="G23" s="29">
        <f t="shared" si="3"/>
        <v>-285</v>
      </c>
      <c r="H23" s="29">
        <f t="shared" si="4"/>
        <v>-3901</v>
      </c>
      <c r="I23" s="31">
        <f t="shared" ref="I23:N23" si="6">SUM(I18:I22)</f>
        <v>0</v>
      </c>
      <c r="J23" s="31">
        <f t="shared" si="6"/>
        <v>0</v>
      </c>
      <c r="K23" s="31">
        <f t="shared" si="6"/>
        <v>0</v>
      </c>
      <c r="L23" s="31">
        <f t="shared" si="6"/>
        <v>0</v>
      </c>
      <c r="M23" s="31">
        <f t="shared" si="6"/>
        <v>0</v>
      </c>
      <c r="N23" s="31">
        <f t="shared" si="6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/>
      <c r="AB23" s="9"/>
      <c r="AC23" s="22"/>
      <c r="AD23" s="9"/>
      <c r="AE23" s="9"/>
      <c r="AF23" s="9"/>
      <c r="AG23" s="9"/>
      <c r="AH23" s="9"/>
      <c r="AI23" s="105"/>
      <c r="AJ23" s="105"/>
      <c r="AK23" s="105"/>
      <c r="AL23" s="105"/>
    </row>
    <row r="24" spans="1:38" s="32" customFormat="1" ht="12.75" customHeight="1">
      <c r="A24" s="33"/>
      <c r="C24" s="34"/>
      <c r="E24" s="35">
        <f>E23/C23</f>
        <v>0.42655935613682094</v>
      </c>
      <c r="F24" s="35">
        <f>F23/D23</f>
        <v>0.43935038804254095</v>
      </c>
      <c r="I24" s="15"/>
      <c r="J24" s="3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/>
      <c r="AB24" s="9"/>
      <c r="AC24" s="22"/>
      <c r="AD24" s="9"/>
      <c r="AE24" s="9"/>
      <c r="AF24" s="9"/>
      <c r="AG24" s="9"/>
      <c r="AH24" s="9"/>
      <c r="AI24" s="105"/>
      <c r="AJ24" s="105"/>
      <c r="AK24" s="105"/>
      <c r="AL24" s="105"/>
    </row>
    <row r="25" spans="1:38">
      <c r="A25" s="135" t="s">
        <v>225</v>
      </c>
    </row>
  </sheetData>
  <protectedRanges>
    <protectedRange sqref="F1 F14" name="区域1"/>
  </protectedRanges>
  <mergeCells count="12">
    <mergeCell ref="C2:D3"/>
    <mergeCell ref="E2:F3"/>
    <mergeCell ref="G2:H3"/>
    <mergeCell ref="I2:N2"/>
    <mergeCell ref="O2:O4"/>
    <mergeCell ref="M3:N3"/>
    <mergeCell ref="C15:D16"/>
    <mergeCell ref="E15:F16"/>
    <mergeCell ref="G15:H16"/>
    <mergeCell ref="I15:N15"/>
    <mergeCell ref="O15:O17"/>
    <mergeCell ref="M16:N16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L15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15" t="s">
        <v>178</v>
      </c>
      <c r="B1" s="116" t="s">
        <v>179</v>
      </c>
      <c r="C1" s="117"/>
      <c r="D1" s="118"/>
      <c r="E1" s="116" t="s">
        <v>180</v>
      </c>
      <c r="F1" s="116"/>
      <c r="G1" s="115" t="s">
        <v>0</v>
      </c>
      <c r="H1" s="119">
        <v>11</v>
      </c>
      <c r="I1" s="118"/>
      <c r="J1" s="120" t="s">
        <v>26</v>
      </c>
      <c r="K1" s="116">
        <v>0</v>
      </c>
      <c r="L1" s="115"/>
      <c r="M1" s="121"/>
      <c r="N1" s="116"/>
      <c r="O1" s="11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59"/>
      <c r="AJ1" s="59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59"/>
      <c r="AJ2" s="59"/>
      <c r="AK2" s="11"/>
      <c r="AL2" s="11"/>
    </row>
    <row r="3" spans="1:38" s="16" customFormat="1" ht="12.75" customHeight="1">
      <c r="A3" s="17" t="s">
        <v>6</v>
      </c>
      <c r="B3" s="46" t="s">
        <v>7</v>
      </c>
      <c r="C3" s="646"/>
      <c r="D3" s="646"/>
      <c r="E3" s="646"/>
      <c r="F3" s="646"/>
      <c r="G3" s="646"/>
      <c r="H3" s="646"/>
      <c r="I3" s="45" t="s">
        <v>8</v>
      </c>
      <c r="J3" s="45" t="s">
        <v>272</v>
      </c>
      <c r="K3" s="45" t="s">
        <v>10</v>
      </c>
      <c r="L3" s="45" t="s">
        <v>273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59"/>
      <c r="AJ3" s="59"/>
      <c r="AK3" s="11"/>
      <c r="AL3" s="11"/>
    </row>
    <row r="4" spans="1:38" s="16" customFormat="1" ht="12.75" customHeight="1">
      <c r="A4" s="13"/>
      <c r="B4" s="14"/>
      <c r="C4" s="45" t="s">
        <v>13</v>
      </c>
      <c r="D4" s="45" t="s">
        <v>14</v>
      </c>
      <c r="E4" s="45" t="s">
        <v>13</v>
      </c>
      <c r="F4" s="45" t="s">
        <v>14</v>
      </c>
      <c r="G4" s="45" t="s">
        <v>13</v>
      </c>
      <c r="H4" s="45" t="s">
        <v>14</v>
      </c>
      <c r="I4" s="45" t="s">
        <v>13</v>
      </c>
      <c r="J4" s="45" t="s">
        <v>14</v>
      </c>
      <c r="K4" s="45" t="s">
        <v>13</v>
      </c>
      <c r="L4" s="45" t="s">
        <v>14</v>
      </c>
      <c r="M4" s="45"/>
      <c r="N4" s="45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59"/>
      <c r="AJ4" s="59"/>
      <c r="AK4" s="11"/>
      <c r="AL4" s="11"/>
    </row>
    <row r="5" spans="1:38" s="16" customFormat="1" ht="12.75" customHeight="1">
      <c r="A5" s="24" t="s">
        <v>181</v>
      </c>
      <c r="B5" s="46">
        <v>43162</v>
      </c>
      <c r="C5" s="45">
        <v>80</v>
      </c>
      <c r="D5" s="45">
        <v>1300</v>
      </c>
      <c r="E5" s="20">
        <v>63</v>
      </c>
      <c r="F5" s="20">
        <v>1690</v>
      </c>
      <c r="G5" s="45">
        <f t="shared" ref="G5:H14" si="0">E5-C5</f>
        <v>-17</v>
      </c>
      <c r="H5" s="45">
        <f t="shared" si="0"/>
        <v>390</v>
      </c>
      <c r="I5" s="25">
        <v>88</v>
      </c>
      <c r="J5" s="25">
        <v>2260</v>
      </c>
      <c r="K5" s="26">
        <v>200</v>
      </c>
      <c r="L5" s="26">
        <v>3130</v>
      </c>
      <c r="M5" s="20">
        <f t="shared" ref="M5:N13" si="1">I5+K5</f>
        <v>288</v>
      </c>
      <c r="N5" s="20">
        <f t="shared" si="1"/>
        <v>5390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11</v>
      </c>
      <c r="AB5" s="9" t="str">
        <f>E1</f>
        <v>CVX1-Q72-031-S</v>
      </c>
      <c r="AC5" s="22" t="str">
        <f>A1</f>
        <v>CVX1</v>
      </c>
      <c r="AD5" s="9" t="str">
        <f t="shared" ref="AD5:AD13" si="2">A5</f>
        <v>QZH</v>
      </c>
      <c r="AE5" s="9">
        <f t="shared" ref="AE5:AE10" si="3">C5</f>
        <v>80</v>
      </c>
      <c r="AF5" s="23">
        <f t="shared" ref="AF5:AF10" si="4">E5</f>
        <v>63</v>
      </c>
      <c r="AG5" s="9"/>
      <c r="AH5" s="9"/>
      <c r="AI5" s="59"/>
      <c r="AJ5" s="59"/>
      <c r="AK5" s="11"/>
      <c r="AL5" s="11"/>
    </row>
    <row r="6" spans="1:38" s="16" customFormat="1" ht="12.75" customHeight="1">
      <c r="A6" s="24" t="s">
        <v>182</v>
      </c>
      <c r="B6" s="46">
        <v>43163</v>
      </c>
      <c r="C6" s="45">
        <v>150</v>
      </c>
      <c r="D6" s="45">
        <v>1800</v>
      </c>
      <c r="E6" s="20">
        <v>67</v>
      </c>
      <c r="F6" s="20">
        <v>1675</v>
      </c>
      <c r="G6" s="45">
        <f t="shared" si="0"/>
        <v>-83</v>
      </c>
      <c r="H6" s="45">
        <f t="shared" si="0"/>
        <v>-125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11</v>
      </c>
      <c r="AB6" s="9" t="str">
        <f>E1</f>
        <v>CVX1-Q72-031-S</v>
      </c>
      <c r="AC6" s="22" t="str">
        <f>A1</f>
        <v>CVX1</v>
      </c>
      <c r="AD6" s="9" t="str">
        <f t="shared" si="2"/>
        <v>YPG</v>
      </c>
      <c r="AE6" s="9">
        <f t="shared" si="3"/>
        <v>150</v>
      </c>
      <c r="AF6" s="23">
        <f t="shared" si="4"/>
        <v>67</v>
      </c>
      <c r="AG6" s="9"/>
      <c r="AH6" s="9"/>
      <c r="AI6" s="59"/>
      <c r="AJ6" s="59"/>
      <c r="AK6" s="11"/>
      <c r="AL6" s="11"/>
    </row>
    <row r="7" spans="1:38" s="16" customFormat="1" ht="12.75" customHeight="1">
      <c r="A7" s="24" t="s">
        <v>183</v>
      </c>
      <c r="B7" s="46">
        <v>43165</v>
      </c>
      <c r="C7" s="45">
        <v>60</v>
      </c>
      <c r="D7" s="45">
        <v>900</v>
      </c>
      <c r="E7" s="20"/>
      <c r="F7" s="20"/>
      <c r="G7" s="45">
        <f t="shared" si="0"/>
        <v>-60</v>
      </c>
      <c r="H7" s="45">
        <f t="shared" si="0"/>
        <v>-900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11</v>
      </c>
      <c r="AB7" s="9" t="str">
        <f>E1</f>
        <v>CVX1-Q72-031-S</v>
      </c>
      <c r="AC7" s="22" t="str">
        <f>A1</f>
        <v>CVX1</v>
      </c>
      <c r="AD7" s="9" t="str">
        <f t="shared" si="2"/>
        <v>ZHA</v>
      </c>
      <c r="AE7" s="9">
        <f t="shared" si="3"/>
        <v>60</v>
      </c>
      <c r="AF7" s="23">
        <f t="shared" si="4"/>
        <v>0</v>
      </c>
      <c r="AG7" s="9"/>
      <c r="AH7" s="9"/>
      <c r="AI7" s="59"/>
      <c r="AJ7" s="59"/>
      <c r="AK7" s="11"/>
      <c r="AL7" s="11"/>
    </row>
    <row r="8" spans="1:38" s="16" customFormat="1" ht="12.75" customHeight="1">
      <c r="A8" s="24" t="s">
        <v>184</v>
      </c>
      <c r="B8" s="46">
        <v>43166</v>
      </c>
      <c r="C8" s="45">
        <v>40</v>
      </c>
      <c r="D8" s="45">
        <v>600</v>
      </c>
      <c r="E8" s="20"/>
      <c r="F8" s="20"/>
      <c r="G8" s="45">
        <f t="shared" si="0"/>
        <v>-40</v>
      </c>
      <c r="H8" s="45">
        <f t="shared" si="0"/>
        <v>-600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11</v>
      </c>
      <c r="AB8" s="9" t="str">
        <f>E1</f>
        <v>CVX1-Q72-031-S</v>
      </c>
      <c r="AC8" s="22" t="str">
        <f>A1</f>
        <v>CVX1</v>
      </c>
      <c r="AD8" s="9" t="str">
        <f t="shared" si="2"/>
        <v>GLN</v>
      </c>
      <c r="AE8" s="9">
        <f t="shared" si="3"/>
        <v>40</v>
      </c>
      <c r="AF8" s="23">
        <f t="shared" si="4"/>
        <v>0</v>
      </c>
      <c r="AG8" s="9"/>
      <c r="AH8" s="9"/>
      <c r="AI8" s="59"/>
      <c r="AJ8" s="59"/>
      <c r="AK8" s="11"/>
      <c r="AL8" s="11"/>
    </row>
    <row r="9" spans="1:38" s="16" customFormat="1" ht="12.75" customHeight="1">
      <c r="A9" s="24" t="s">
        <v>185</v>
      </c>
      <c r="B9" s="46">
        <v>43167</v>
      </c>
      <c r="C9" s="45">
        <v>120</v>
      </c>
      <c r="D9" s="45">
        <v>1500</v>
      </c>
      <c r="E9" s="20"/>
      <c r="F9" s="20"/>
      <c r="G9" s="45">
        <f t="shared" si="0"/>
        <v>-120</v>
      </c>
      <c r="H9" s="45">
        <f t="shared" si="0"/>
        <v>-1500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11</v>
      </c>
      <c r="AB9" s="9" t="str">
        <f>E1</f>
        <v>CVX1-Q72-031-S</v>
      </c>
      <c r="AC9" s="22" t="str">
        <f>A1</f>
        <v>CVX1</v>
      </c>
      <c r="AD9" s="9" t="str">
        <f t="shared" si="2"/>
        <v>HUM</v>
      </c>
      <c r="AE9" s="9">
        <f t="shared" si="3"/>
        <v>120</v>
      </c>
      <c r="AF9" s="23">
        <f t="shared" si="4"/>
        <v>0</v>
      </c>
      <c r="AG9" s="9"/>
      <c r="AH9" s="9"/>
      <c r="AI9" s="59"/>
      <c r="AJ9" s="59"/>
      <c r="AK9" s="11"/>
      <c r="AL9" s="11"/>
    </row>
    <row r="10" spans="1:38" s="16" customFormat="1" ht="12.75" customHeight="1">
      <c r="A10" s="24" t="s">
        <v>186</v>
      </c>
      <c r="B10" s="46">
        <v>43168</v>
      </c>
      <c r="C10" s="45">
        <v>270</v>
      </c>
      <c r="D10" s="45">
        <v>3700</v>
      </c>
      <c r="E10" s="20"/>
      <c r="F10" s="20"/>
      <c r="G10" s="45">
        <f t="shared" si="0"/>
        <v>-270</v>
      </c>
      <c r="H10" s="45">
        <f t="shared" si="0"/>
        <v>-3700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11</v>
      </c>
      <c r="AB10" s="9" t="str">
        <f>E1</f>
        <v>CVX1-Q72-031-S</v>
      </c>
      <c r="AC10" s="22" t="str">
        <f>A1</f>
        <v>CVX1</v>
      </c>
      <c r="AD10" s="9" t="str">
        <f t="shared" si="2"/>
        <v>NSH</v>
      </c>
      <c r="AE10" s="9">
        <f t="shared" si="3"/>
        <v>270</v>
      </c>
      <c r="AF10" s="23">
        <f t="shared" si="4"/>
        <v>0</v>
      </c>
      <c r="AG10" s="9"/>
      <c r="AH10" s="9"/>
      <c r="AI10" s="59"/>
      <c r="AJ10" s="59"/>
      <c r="AK10" s="11"/>
      <c r="AL10" s="11"/>
    </row>
    <row r="11" spans="1:38" s="16" customFormat="1" ht="12.75" customHeight="1">
      <c r="A11" s="24" t="s">
        <v>187</v>
      </c>
      <c r="B11" s="46">
        <v>43169</v>
      </c>
      <c r="C11" s="45">
        <v>300</v>
      </c>
      <c r="D11" s="45">
        <v>4300</v>
      </c>
      <c r="E11" s="20">
        <v>950</v>
      </c>
      <c r="F11" s="20">
        <v>12000</v>
      </c>
      <c r="G11" s="45">
        <f>E11-C11</f>
        <v>650</v>
      </c>
      <c r="H11" s="45">
        <f>F11-D11</f>
        <v>7700</v>
      </c>
      <c r="I11" s="20"/>
      <c r="J11" s="20"/>
      <c r="K11" s="20"/>
      <c r="L11" s="20"/>
      <c r="M11" s="20">
        <f>I11+K11</f>
        <v>0</v>
      </c>
      <c r="N11" s="20">
        <f>J11+L11</f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11</v>
      </c>
      <c r="AB11" s="9" t="str">
        <f>E1</f>
        <v>CVX1-Q72-031-S</v>
      </c>
      <c r="AC11" s="22" t="str">
        <f>A1</f>
        <v>CVX1</v>
      </c>
      <c r="AD11" s="9" t="str">
        <f t="shared" si="2"/>
        <v>YTN</v>
      </c>
      <c r="AE11" s="9">
        <f>C11</f>
        <v>300</v>
      </c>
      <c r="AF11" s="23">
        <f>E11</f>
        <v>950</v>
      </c>
      <c r="AG11" s="9"/>
      <c r="AH11" s="9"/>
      <c r="AI11" s="59"/>
      <c r="AJ11" s="59"/>
      <c r="AK11" s="11"/>
      <c r="AL11" s="11"/>
    </row>
    <row r="12" spans="1:38" s="16" customFormat="1" ht="12.75" customHeight="1">
      <c r="A12" s="24" t="s">
        <v>188</v>
      </c>
      <c r="B12" s="46" t="s">
        <v>189</v>
      </c>
      <c r="C12" s="45">
        <v>70</v>
      </c>
      <c r="D12" s="45">
        <v>1200</v>
      </c>
      <c r="E12" s="20"/>
      <c r="F12" s="20"/>
      <c r="G12" s="45">
        <f>E12-C12</f>
        <v>-70</v>
      </c>
      <c r="H12" s="45">
        <f>F12-D12</f>
        <v>-1200</v>
      </c>
      <c r="I12" s="20"/>
      <c r="J12" s="20"/>
      <c r="K12" s="20"/>
      <c r="L12" s="20"/>
      <c r="M12" s="20">
        <f>I12+K12</f>
        <v>0</v>
      </c>
      <c r="N12" s="20">
        <f>J12+L12</f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11</v>
      </c>
      <c r="AB12" s="9" t="str">
        <f>E1</f>
        <v>CVX1-Q72-031-S</v>
      </c>
      <c r="AC12" s="22" t="str">
        <f>A1</f>
        <v>CVX1</v>
      </c>
      <c r="AD12" s="9" t="str">
        <f t="shared" si="2"/>
        <v>XMN</v>
      </c>
      <c r="AE12" s="9">
        <f>C12</f>
        <v>70</v>
      </c>
      <c r="AF12" s="23">
        <f>E12</f>
        <v>0</v>
      </c>
      <c r="AG12" s="9"/>
      <c r="AH12" s="9"/>
      <c r="AI12" s="59"/>
      <c r="AJ12" s="59"/>
      <c r="AK12" s="11"/>
      <c r="AL12" s="11"/>
    </row>
    <row r="13" spans="1:38" s="16" customFormat="1" ht="12.75" customHeight="1">
      <c r="A13" s="24" t="s">
        <v>21</v>
      </c>
      <c r="B13" s="46"/>
      <c r="C13" s="45">
        <v>110</v>
      </c>
      <c r="D13" s="45">
        <v>1500</v>
      </c>
      <c r="E13" s="20"/>
      <c r="F13" s="20"/>
      <c r="G13" s="45">
        <f t="shared" si="0"/>
        <v>-110</v>
      </c>
      <c r="H13" s="45">
        <f t="shared" si="0"/>
        <v>-1500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11</v>
      </c>
      <c r="AB13" s="9" t="str">
        <f>E1</f>
        <v>CVX1-Q72-031-S</v>
      </c>
      <c r="AC13" s="22" t="str">
        <f>A1</f>
        <v>CVX1</v>
      </c>
      <c r="AD13" s="9" t="str">
        <f t="shared" si="2"/>
        <v>COSCO T/S</v>
      </c>
      <c r="AE13" s="9">
        <f>C13</f>
        <v>110</v>
      </c>
      <c r="AF13" s="23">
        <f>E13</f>
        <v>0</v>
      </c>
      <c r="AG13" s="9"/>
      <c r="AH13" s="9"/>
      <c r="AI13" s="59"/>
      <c r="AJ13" s="59"/>
      <c r="AK13" s="11"/>
      <c r="AL13" s="11"/>
    </row>
    <row r="14" spans="1:38" s="32" customFormat="1" ht="12.75" customHeight="1">
      <c r="A14" s="24" t="s">
        <v>22</v>
      </c>
      <c r="B14" s="28"/>
      <c r="C14" s="29">
        <v>1200</v>
      </c>
      <c r="D14" s="29">
        <v>16800</v>
      </c>
      <c r="E14" s="30">
        <f>SUM(E5:E13)</f>
        <v>1080</v>
      </c>
      <c r="F14" s="30">
        <f>SUM(F5:F13)</f>
        <v>15365</v>
      </c>
      <c r="G14" s="29">
        <f t="shared" si="0"/>
        <v>-120</v>
      </c>
      <c r="H14" s="29">
        <f t="shared" si="0"/>
        <v>-1435</v>
      </c>
      <c r="I14" s="31">
        <f t="shared" ref="I14:N14" si="5">SUM(I5:I13)</f>
        <v>88</v>
      </c>
      <c r="J14" s="31">
        <f t="shared" si="5"/>
        <v>2260</v>
      </c>
      <c r="K14" s="31">
        <f t="shared" si="5"/>
        <v>200</v>
      </c>
      <c r="L14" s="31">
        <f t="shared" si="5"/>
        <v>3130</v>
      </c>
      <c r="M14" s="31">
        <f t="shared" si="5"/>
        <v>288</v>
      </c>
      <c r="N14" s="31">
        <f t="shared" si="5"/>
        <v>5390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59"/>
      <c r="AJ14" s="59"/>
      <c r="AK14" s="59"/>
      <c r="AL14" s="59"/>
    </row>
    <row r="15" spans="1:38" ht="14.25">
      <c r="E15" s="35">
        <f>E14/C14</f>
        <v>0.9</v>
      </c>
      <c r="F15" s="35">
        <f>F14/D14</f>
        <v>0.9145833333333333</v>
      </c>
      <c r="G15" s="32"/>
    </row>
  </sheetData>
  <protectedRanges>
    <protectedRange sqref="F1" name="区域1"/>
  </protectedRanges>
  <mergeCells count="6"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L22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15" t="s">
        <v>178</v>
      </c>
      <c r="B1" s="116" t="s">
        <v>205</v>
      </c>
      <c r="C1" s="117"/>
      <c r="D1" s="118"/>
      <c r="E1" s="116" t="s">
        <v>206</v>
      </c>
      <c r="F1" s="116"/>
      <c r="G1" s="115" t="s">
        <v>0</v>
      </c>
      <c r="H1" s="119">
        <v>9</v>
      </c>
      <c r="I1" s="118"/>
      <c r="J1" s="120" t="s">
        <v>26</v>
      </c>
      <c r="K1" s="116">
        <v>0</v>
      </c>
      <c r="L1" s="115"/>
      <c r="M1" s="121"/>
      <c r="N1" s="116"/>
      <c r="O1" s="118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207</v>
      </c>
      <c r="B5" s="104">
        <v>43159</v>
      </c>
      <c r="C5" s="103">
        <v>1200</v>
      </c>
      <c r="D5" s="103">
        <v>16800</v>
      </c>
      <c r="E5" s="20">
        <v>248</v>
      </c>
      <c r="F5" s="20">
        <v>4954</v>
      </c>
      <c r="G5" s="103">
        <f t="shared" ref="G5:H9" si="0">E5-C5</f>
        <v>-952</v>
      </c>
      <c r="H5" s="103">
        <f t="shared" si="0"/>
        <v>-11846</v>
      </c>
      <c r="I5" s="25"/>
      <c r="J5" s="25"/>
      <c r="K5" s="26"/>
      <c r="L5" s="26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9</v>
      </c>
      <c r="AB5" s="9" t="str">
        <f>E1</f>
        <v>CVX1-Q72-030-N</v>
      </c>
      <c r="AC5" s="22" t="str">
        <f>A1</f>
        <v>CVX1</v>
      </c>
      <c r="AD5" s="9" t="str">
        <f>A5</f>
        <v>SGN</v>
      </c>
      <c r="AE5" s="9">
        <f>C5</f>
        <v>1200</v>
      </c>
      <c r="AF5" s="23">
        <f>E5</f>
        <v>248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/>
      <c r="B6" s="104"/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0"/>
      <c r="J6" s="20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9</v>
      </c>
      <c r="AB6" s="9" t="str">
        <f>E1</f>
        <v>CVX1-Q72-030-N</v>
      </c>
      <c r="AC6" s="22" t="str">
        <f>A1</f>
        <v>CVX1</v>
      </c>
      <c r="AD6" s="9">
        <f>A6</f>
        <v>0</v>
      </c>
      <c r="AE6" s="9">
        <f>C6</f>
        <v>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104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9</v>
      </c>
      <c r="AB7" s="9" t="str">
        <f>E1</f>
        <v>CVX1-Q72-030-N</v>
      </c>
      <c r="AC7" s="22" t="str">
        <f>A1</f>
        <v>CVX1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21</v>
      </c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9</v>
      </c>
      <c r="AB8" s="9" t="str">
        <f>E1</f>
        <v>CVX1-Q72-030-N</v>
      </c>
      <c r="AC8" s="22" t="str">
        <f>A1</f>
        <v>CVX1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32" customFormat="1" ht="12.75" customHeight="1">
      <c r="A9" s="24" t="s">
        <v>22</v>
      </c>
      <c r="B9" s="28"/>
      <c r="C9" s="29">
        <v>1200</v>
      </c>
      <c r="D9" s="29">
        <v>16800</v>
      </c>
      <c r="E9" s="30">
        <f>SUM(E5:E8)</f>
        <v>248</v>
      </c>
      <c r="F9" s="30">
        <f>SUM(F5:F8)</f>
        <v>4954</v>
      </c>
      <c r="G9" s="29">
        <f t="shared" si="0"/>
        <v>-952</v>
      </c>
      <c r="H9" s="29">
        <f t="shared" si="0"/>
        <v>-11846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  <row r="10" spans="1:38" ht="14.25">
      <c r="E10" s="35">
        <f>E9/C9</f>
        <v>0.20666666666666667</v>
      </c>
      <c r="F10" s="35">
        <f>F9/D9</f>
        <v>0.29488095238095235</v>
      </c>
      <c r="G10" s="32"/>
    </row>
    <row r="13" spans="1:38" s="12" customFormat="1" ht="12.75" customHeight="1">
      <c r="A13" s="115" t="s">
        <v>178</v>
      </c>
      <c r="B13" s="116" t="s">
        <v>208</v>
      </c>
      <c r="C13" s="117"/>
      <c r="D13" s="118"/>
      <c r="E13" s="116" t="s">
        <v>206</v>
      </c>
      <c r="F13" s="116"/>
      <c r="G13" s="115" t="s">
        <v>0</v>
      </c>
      <c r="H13" s="119">
        <v>10</v>
      </c>
      <c r="I13" s="118"/>
      <c r="J13" s="120" t="s">
        <v>26</v>
      </c>
      <c r="K13" s="116">
        <v>0</v>
      </c>
      <c r="L13" s="115"/>
      <c r="M13" s="121"/>
      <c r="N13" s="116"/>
      <c r="O13" s="11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5"/>
      <c r="AJ13" s="105"/>
      <c r="AK13" s="11"/>
    </row>
    <row r="14" spans="1:38" s="16" customFormat="1" ht="12.75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  <c r="AL14" s="11"/>
    </row>
    <row r="15" spans="1:38" s="16" customFormat="1" ht="12.75" customHeight="1">
      <c r="A15" s="17" t="s">
        <v>6</v>
      </c>
      <c r="B15" s="104" t="s">
        <v>7</v>
      </c>
      <c r="C15" s="646"/>
      <c r="D15" s="646"/>
      <c r="E15" s="646"/>
      <c r="F15" s="646"/>
      <c r="G15" s="646"/>
      <c r="H15" s="646"/>
      <c r="I15" s="103" t="s">
        <v>8</v>
      </c>
      <c r="J15" s="103"/>
      <c r="K15" s="103" t="s">
        <v>10</v>
      </c>
      <c r="L15" s="103"/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3"/>
      <c r="B16" s="14"/>
      <c r="C16" s="103" t="s">
        <v>13</v>
      </c>
      <c r="D16" s="103" t="s">
        <v>14</v>
      </c>
      <c r="E16" s="103" t="s">
        <v>13</v>
      </c>
      <c r="F16" s="103" t="s">
        <v>14</v>
      </c>
      <c r="G16" s="103" t="s">
        <v>13</v>
      </c>
      <c r="H16" s="103" t="s">
        <v>14</v>
      </c>
      <c r="I16" s="103" t="s">
        <v>13</v>
      </c>
      <c r="J16" s="103" t="s">
        <v>14</v>
      </c>
      <c r="K16" s="103" t="s">
        <v>13</v>
      </c>
      <c r="L16" s="103" t="s">
        <v>14</v>
      </c>
      <c r="M16" s="103"/>
      <c r="N16" s="103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5"/>
      <c r="AJ16" s="105"/>
      <c r="AK16" s="11"/>
      <c r="AL16" s="11"/>
    </row>
    <row r="17" spans="1:38" s="16" customFormat="1" ht="12.75" customHeight="1">
      <c r="A17" s="24" t="s">
        <v>207</v>
      </c>
      <c r="B17" s="104">
        <f>B5+7</f>
        <v>43166</v>
      </c>
      <c r="C17" s="103">
        <v>1200</v>
      </c>
      <c r="D17" s="103">
        <v>16800</v>
      </c>
      <c r="E17" s="20">
        <v>60</v>
      </c>
      <c r="F17" s="20">
        <v>1385</v>
      </c>
      <c r="G17" s="103">
        <f t="shared" ref="G17:H21" si="3">E17-C17</f>
        <v>-1140</v>
      </c>
      <c r="H17" s="103">
        <f t="shared" si="3"/>
        <v>-15415</v>
      </c>
      <c r="I17" s="25"/>
      <c r="J17" s="25"/>
      <c r="K17" s="26"/>
      <c r="L17" s="26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10</v>
      </c>
      <c r="AB17" s="9" t="str">
        <f>E13</f>
        <v>CVX1-Q72-030-N</v>
      </c>
      <c r="AC17" s="22" t="str">
        <f>A13</f>
        <v>CVX1</v>
      </c>
      <c r="AD17" s="9" t="str">
        <f>A17</f>
        <v>SGN</v>
      </c>
      <c r="AE17" s="9">
        <f>C17</f>
        <v>1200</v>
      </c>
      <c r="AF17" s="23">
        <f>E17</f>
        <v>60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/>
      <c r="B18" s="104"/>
      <c r="C18" s="103"/>
      <c r="D18" s="103"/>
      <c r="E18" s="20"/>
      <c r="F18" s="20"/>
      <c r="G18" s="103">
        <f t="shared" si="3"/>
        <v>0</v>
      </c>
      <c r="H18" s="103">
        <f t="shared" si="3"/>
        <v>0</v>
      </c>
      <c r="I18" s="20"/>
      <c r="J18" s="20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10</v>
      </c>
      <c r="AB18" s="9" t="str">
        <f>E13</f>
        <v>CVX1-Q72-030-N</v>
      </c>
      <c r="AC18" s="22" t="str">
        <f>A13</f>
        <v>CVX1</v>
      </c>
      <c r="AD18" s="9">
        <f>A18</f>
        <v>0</v>
      </c>
      <c r="AE18" s="9">
        <f>C18</f>
        <v>0</v>
      </c>
      <c r="AF18" s="23">
        <f>E18</f>
        <v>0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/>
      <c r="B19" s="104"/>
      <c r="C19" s="103"/>
      <c r="D19" s="103"/>
      <c r="E19" s="20"/>
      <c r="F19" s="20"/>
      <c r="G19" s="103">
        <f t="shared" si="3"/>
        <v>0</v>
      </c>
      <c r="H19" s="103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10</v>
      </c>
      <c r="AB19" s="9" t="str">
        <f>E13</f>
        <v>CVX1-Q72-030-N</v>
      </c>
      <c r="AC19" s="22" t="str">
        <f>A13</f>
        <v>CVX1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 t="s">
        <v>21</v>
      </c>
      <c r="B20" s="104"/>
      <c r="C20" s="103"/>
      <c r="D20" s="103"/>
      <c r="E20" s="20"/>
      <c r="F20" s="20"/>
      <c r="G20" s="103">
        <f t="shared" si="3"/>
        <v>0</v>
      </c>
      <c r="H20" s="103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10</v>
      </c>
      <c r="AB20" s="9" t="str">
        <f>E13</f>
        <v>CVX1-Q72-030-N</v>
      </c>
      <c r="AC20" s="22" t="str">
        <f>A13</f>
        <v>CVX1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32" customFormat="1" ht="12.75" customHeight="1">
      <c r="A21" s="24" t="s">
        <v>22</v>
      </c>
      <c r="B21" s="28"/>
      <c r="C21" s="29">
        <v>1200</v>
      </c>
      <c r="D21" s="29">
        <v>16800</v>
      </c>
      <c r="E21" s="30">
        <f>SUM(E17:E20)</f>
        <v>60</v>
      </c>
      <c r="F21" s="30">
        <f>SUM(F17:F20)</f>
        <v>1385</v>
      </c>
      <c r="G21" s="29">
        <f t="shared" si="3"/>
        <v>-1140</v>
      </c>
      <c r="H21" s="29">
        <f t="shared" si="3"/>
        <v>-15415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5"/>
      <c r="AJ21" s="105"/>
      <c r="AK21" s="105"/>
      <c r="AL21" s="105"/>
    </row>
    <row r="22" spans="1:38" ht="14.25">
      <c r="E22" s="35">
        <f>E21/C21</f>
        <v>0.05</v>
      </c>
      <c r="F22" s="35">
        <f>F21/D21</f>
        <v>8.2440476190476189E-2</v>
      </c>
      <c r="G22" s="32"/>
    </row>
  </sheetData>
  <protectedRanges>
    <protectedRange sqref="F1 F13" name="区域1"/>
  </protectedRanges>
  <mergeCells count="12">
    <mergeCell ref="C2:D3"/>
    <mergeCell ref="E2:F3"/>
    <mergeCell ref="G2:H3"/>
    <mergeCell ref="I2:N2"/>
    <mergeCell ref="O2:O4"/>
    <mergeCell ref="M3:N3"/>
    <mergeCell ref="C14:D15"/>
    <mergeCell ref="E14:F15"/>
    <mergeCell ref="G14:H15"/>
    <mergeCell ref="I14:N14"/>
    <mergeCell ref="O14:O16"/>
    <mergeCell ref="M15:N15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L22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22" t="s">
        <v>191</v>
      </c>
      <c r="B1" s="123" t="s">
        <v>192</v>
      </c>
      <c r="C1" s="124"/>
      <c r="D1" s="125"/>
      <c r="E1" s="123" t="s">
        <v>193</v>
      </c>
      <c r="F1" s="123"/>
      <c r="G1" s="122" t="s">
        <v>0</v>
      </c>
      <c r="H1" s="126">
        <v>9</v>
      </c>
      <c r="I1" s="125"/>
      <c r="J1" s="127" t="s">
        <v>26</v>
      </c>
      <c r="K1" s="123">
        <v>0</v>
      </c>
      <c r="L1" s="122"/>
      <c r="M1" s="128"/>
      <c r="N1" s="123"/>
      <c r="O1" s="125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29</v>
      </c>
      <c r="B5" s="104">
        <v>43156</v>
      </c>
      <c r="C5" s="103">
        <v>70</v>
      </c>
      <c r="D5" s="103">
        <v>980</v>
      </c>
      <c r="E5" s="20">
        <v>194</v>
      </c>
      <c r="F5" s="20">
        <v>3742</v>
      </c>
      <c r="G5" s="103">
        <f t="shared" ref="G5:H9" si="0">E5-C5</f>
        <v>124</v>
      </c>
      <c r="H5" s="103">
        <f t="shared" si="0"/>
        <v>2762</v>
      </c>
      <c r="I5" s="25"/>
      <c r="J5" s="25"/>
      <c r="K5" s="26"/>
      <c r="L5" s="26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9</v>
      </c>
      <c r="AB5" s="9" t="str">
        <f>E1</f>
        <v>CHH2-NV3-024-S</v>
      </c>
      <c r="AC5" s="22" t="str">
        <f>A1</f>
        <v>CHH2</v>
      </c>
      <c r="AD5" s="9" t="str">
        <f>A5</f>
        <v>SHA</v>
      </c>
      <c r="AE5" s="9">
        <f>C5</f>
        <v>70</v>
      </c>
      <c r="AF5" s="23">
        <f>E5</f>
        <v>194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194</v>
      </c>
      <c r="B6" s="104">
        <v>43160</v>
      </c>
      <c r="C6" s="103">
        <v>20</v>
      </c>
      <c r="D6" s="103">
        <v>280</v>
      </c>
      <c r="E6" s="20"/>
      <c r="F6" s="20"/>
      <c r="G6" s="103">
        <f t="shared" si="0"/>
        <v>-20</v>
      </c>
      <c r="H6" s="103">
        <f t="shared" si="0"/>
        <v>-280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9</v>
      </c>
      <c r="AB6" s="9" t="str">
        <f>E1</f>
        <v>CHH2-NV3-024-S</v>
      </c>
      <c r="AC6" s="22" t="str">
        <f>A1</f>
        <v>CHH2</v>
      </c>
      <c r="AD6" s="9" t="str">
        <f>A6</f>
        <v>HKG</v>
      </c>
      <c r="AE6" s="9">
        <f>C6</f>
        <v>20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27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9</v>
      </c>
      <c r="AB7" s="9" t="str">
        <f>E1</f>
        <v>CHH2-NV3-024-S</v>
      </c>
      <c r="AC7" s="22" t="str">
        <f>A1</f>
        <v>CHH2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21</v>
      </c>
      <c r="B8" s="104"/>
      <c r="C8" s="103">
        <v>20</v>
      </c>
      <c r="D8" s="103">
        <v>280</v>
      </c>
      <c r="E8" s="20"/>
      <c r="F8" s="20"/>
      <c r="G8" s="103">
        <f t="shared" si="0"/>
        <v>-20</v>
      </c>
      <c r="H8" s="103">
        <f t="shared" si="0"/>
        <v>-280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9</v>
      </c>
      <c r="AB8" s="9" t="str">
        <f>E1</f>
        <v>CHH2-NV3-024-S</v>
      </c>
      <c r="AC8" s="22" t="str">
        <f>A1</f>
        <v>CHH2</v>
      </c>
      <c r="AD8" s="9" t="str">
        <f>A8</f>
        <v>COSCO T/S</v>
      </c>
      <c r="AE8" s="9">
        <f>C8</f>
        <v>20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32" customFormat="1" ht="12.75" customHeight="1">
      <c r="A9" s="24" t="s">
        <v>22</v>
      </c>
      <c r="B9" s="28"/>
      <c r="C9" s="29">
        <v>110</v>
      </c>
      <c r="D9" s="29">
        <v>1540</v>
      </c>
      <c r="E9" s="30">
        <f>SUM(E5:E8)</f>
        <v>194</v>
      </c>
      <c r="F9" s="30">
        <f>SUM(F5:F8)</f>
        <v>3742</v>
      </c>
      <c r="G9" s="29">
        <f t="shared" si="0"/>
        <v>84</v>
      </c>
      <c r="H9" s="29">
        <f t="shared" si="0"/>
        <v>2202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  <row r="10" spans="1:38" s="32" customFormat="1" ht="12.75" customHeight="1">
      <c r="A10" s="33"/>
      <c r="C10" s="34"/>
      <c r="E10" s="35">
        <f>E9/C9</f>
        <v>1.7636363636363637</v>
      </c>
      <c r="F10" s="35">
        <f>F9/D9</f>
        <v>2.42987012987013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3" spans="1:38" s="12" customFormat="1" ht="12.75" customHeight="1">
      <c r="A13" s="122" t="s">
        <v>191</v>
      </c>
      <c r="B13" s="123" t="s">
        <v>195</v>
      </c>
      <c r="C13" s="124"/>
      <c r="D13" s="125"/>
      <c r="E13" s="123" t="s">
        <v>196</v>
      </c>
      <c r="F13" s="123"/>
      <c r="G13" s="122" t="s">
        <v>0</v>
      </c>
      <c r="H13" s="126">
        <v>10</v>
      </c>
      <c r="I13" s="125"/>
      <c r="J13" s="127" t="s">
        <v>26</v>
      </c>
      <c r="K13" s="123">
        <v>0</v>
      </c>
      <c r="L13" s="122"/>
      <c r="M13" s="128"/>
      <c r="N13" s="123"/>
      <c r="O13" s="125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5"/>
      <c r="AJ13" s="105"/>
      <c r="AK13" s="11"/>
    </row>
    <row r="14" spans="1:38" s="16" customFormat="1" ht="12.75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  <c r="AL14" s="11"/>
    </row>
    <row r="15" spans="1:38" s="16" customFormat="1" ht="12.75" customHeight="1">
      <c r="A15" s="17" t="s">
        <v>6</v>
      </c>
      <c r="B15" s="104" t="s">
        <v>7</v>
      </c>
      <c r="C15" s="646"/>
      <c r="D15" s="646"/>
      <c r="E15" s="646"/>
      <c r="F15" s="646"/>
      <c r="G15" s="646"/>
      <c r="H15" s="646"/>
      <c r="I15" s="103" t="s">
        <v>8</v>
      </c>
      <c r="J15" s="103"/>
      <c r="K15" s="103" t="s">
        <v>10</v>
      </c>
      <c r="L15" s="103"/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3"/>
      <c r="B16" s="14"/>
      <c r="C16" s="103" t="s">
        <v>13</v>
      </c>
      <c r="D16" s="103" t="s">
        <v>14</v>
      </c>
      <c r="E16" s="103" t="s">
        <v>13</v>
      </c>
      <c r="F16" s="103" t="s">
        <v>14</v>
      </c>
      <c r="G16" s="103" t="s">
        <v>13</v>
      </c>
      <c r="H16" s="103" t="s">
        <v>14</v>
      </c>
      <c r="I16" s="103" t="s">
        <v>13</v>
      </c>
      <c r="J16" s="103" t="s">
        <v>14</v>
      </c>
      <c r="K16" s="103" t="s">
        <v>13</v>
      </c>
      <c r="L16" s="103" t="s">
        <v>14</v>
      </c>
      <c r="M16" s="103"/>
      <c r="N16" s="103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5"/>
      <c r="AJ16" s="105"/>
      <c r="AK16" s="11"/>
      <c r="AL16" s="11"/>
    </row>
    <row r="17" spans="1:38" s="16" customFormat="1" ht="12.75" customHeight="1">
      <c r="A17" s="24" t="s">
        <v>29</v>
      </c>
      <c r="B17" s="104">
        <f>B5+7</f>
        <v>43163</v>
      </c>
      <c r="C17" s="103">
        <v>70</v>
      </c>
      <c r="D17" s="103">
        <v>980</v>
      </c>
      <c r="E17" s="20">
        <v>136</v>
      </c>
      <c r="F17" s="20">
        <v>1749</v>
      </c>
      <c r="G17" s="103">
        <f t="shared" ref="G17:H21" si="3">E17-C17</f>
        <v>66</v>
      </c>
      <c r="H17" s="103">
        <f t="shared" si="3"/>
        <v>769</v>
      </c>
      <c r="I17" s="25"/>
      <c r="J17" s="25"/>
      <c r="K17" s="26"/>
      <c r="L17" s="26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10</v>
      </c>
      <c r="AB17" s="9" t="str">
        <f>E13</f>
        <v>CHH2-REC-309-S</v>
      </c>
      <c r="AC17" s="22" t="str">
        <f>A13</f>
        <v>CHH2</v>
      </c>
      <c r="AD17" s="9" t="str">
        <f>A17</f>
        <v>SHA</v>
      </c>
      <c r="AE17" s="9">
        <f>C17</f>
        <v>70</v>
      </c>
      <c r="AF17" s="23">
        <f>E17</f>
        <v>136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 t="s">
        <v>194</v>
      </c>
      <c r="B18" s="104">
        <f>B6+7</f>
        <v>43167</v>
      </c>
      <c r="C18" s="103">
        <v>20</v>
      </c>
      <c r="D18" s="103">
        <v>280</v>
      </c>
      <c r="E18" s="20"/>
      <c r="F18" s="20"/>
      <c r="G18" s="103">
        <f t="shared" si="3"/>
        <v>-20</v>
      </c>
      <c r="H18" s="103">
        <f t="shared" si="3"/>
        <v>-280</v>
      </c>
      <c r="I18" s="25"/>
      <c r="J18" s="25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10</v>
      </c>
      <c r="AB18" s="9" t="str">
        <f>E13</f>
        <v>CHH2-REC-309-S</v>
      </c>
      <c r="AC18" s="22" t="str">
        <f>A13</f>
        <v>CHH2</v>
      </c>
      <c r="AD18" s="9" t="str">
        <f>A18</f>
        <v>HKG</v>
      </c>
      <c r="AE18" s="9">
        <f>C18</f>
        <v>20</v>
      </c>
      <c r="AF18" s="23">
        <f>E18</f>
        <v>0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/>
      <c r="B19" s="27"/>
      <c r="C19" s="103"/>
      <c r="D19" s="103"/>
      <c r="E19" s="20"/>
      <c r="F19" s="20"/>
      <c r="G19" s="103">
        <f t="shared" si="3"/>
        <v>0</v>
      </c>
      <c r="H19" s="103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10</v>
      </c>
      <c r="AB19" s="9" t="str">
        <f>E13</f>
        <v>CHH2-REC-309-S</v>
      </c>
      <c r="AC19" s="22" t="str">
        <f>A13</f>
        <v>CHH2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 t="s">
        <v>21</v>
      </c>
      <c r="B20" s="104"/>
      <c r="C20" s="103">
        <v>20</v>
      </c>
      <c r="D20" s="103">
        <v>280</v>
      </c>
      <c r="E20" s="20"/>
      <c r="F20" s="20"/>
      <c r="G20" s="103">
        <f t="shared" si="3"/>
        <v>-20</v>
      </c>
      <c r="H20" s="103">
        <f t="shared" si="3"/>
        <v>-280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10</v>
      </c>
      <c r="AB20" s="9" t="str">
        <f>E13</f>
        <v>CHH2-REC-309-S</v>
      </c>
      <c r="AC20" s="22" t="str">
        <f>A13</f>
        <v>CHH2</v>
      </c>
      <c r="AD20" s="9" t="str">
        <f>A20</f>
        <v>COSCO T/S</v>
      </c>
      <c r="AE20" s="9">
        <f>C20</f>
        <v>20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32" customFormat="1" ht="12.75" customHeight="1">
      <c r="A21" s="24" t="s">
        <v>22</v>
      </c>
      <c r="B21" s="28"/>
      <c r="C21" s="29">
        <v>110</v>
      </c>
      <c r="D21" s="29">
        <v>1540</v>
      </c>
      <c r="E21" s="30">
        <f>SUM(E17:E20)</f>
        <v>136</v>
      </c>
      <c r="F21" s="30">
        <f>SUM(F17:F20)</f>
        <v>1749</v>
      </c>
      <c r="G21" s="29">
        <f t="shared" si="3"/>
        <v>26</v>
      </c>
      <c r="H21" s="29">
        <f t="shared" si="3"/>
        <v>209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5"/>
      <c r="AJ21" s="105"/>
      <c r="AK21" s="105"/>
      <c r="AL21" s="105"/>
    </row>
    <row r="22" spans="1:38" s="32" customFormat="1" ht="12.75" customHeight="1">
      <c r="A22" s="33"/>
      <c r="C22" s="34"/>
      <c r="E22" s="35">
        <f>E21/C21</f>
        <v>1.2363636363636363</v>
      </c>
      <c r="F22" s="35">
        <f>F21/D21</f>
        <v>1.1357142857142857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105"/>
      <c r="AJ22" s="105"/>
      <c r="AK22" s="105"/>
      <c r="AL22" s="105"/>
    </row>
  </sheetData>
  <protectedRanges>
    <protectedRange sqref="F1 F13" name="区域1"/>
  </protectedRanges>
  <mergeCells count="12">
    <mergeCell ref="C2:D3"/>
    <mergeCell ref="E2:F3"/>
    <mergeCell ref="G2:H3"/>
    <mergeCell ref="I2:N2"/>
    <mergeCell ref="O2:O4"/>
    <mergeCell ref="M3:N3"/>
    <mergeCell ref="C14:D15"/>
    <mergeCell ref="E14:F15"/>
    <mergeCell ref="G14:H15"/>
    <mergeCell ref="I14:N14"/>
    <mergeCell ref="O14:O16"/>
    <mergeCell ref="M15:N15"/>
  </mergeCells>
  <phoneticPr fontId="3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L9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22" t="s">
        <v>191</v>
      </c>
      <c r="B1" s="123" t="s">
        <v>192</v>
      </c>
      <c r="C1" s="124"/>
      <c r="D1" s="125"/>
      <c r="E1" s="123" t="s">
        <v>193</v>
      </c>
      <c r="F1" s="123"/>
      <c r="G1" s="122" t="s">
        <v>0</v>
      </c>
      <c r="H1" s="126">
        <v>10</v>
      </c>
      <c r="I1" s="125"/>
      <c r="J1" s="127" t="s">
        <v>26</v>
      </c>
      <c r="K1" s="123">
        <v>0</v>
      </c>
      <c r="L1" s="122"/>
      <c r="M1" s="128"/>
      <c r="N1" s="123"/>
      <c r="O1" s="125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197</v>
      </c>
      <c r="B5" s="104">
        <v>43163</v>
      </c>
      <c r="C5" s="103">
        <v>110</v>
      </c>
      <c r="D5" s="103">
        <v>1540</v>
      </c>
      <c r="E5" s="20">
        <v>1</v>
      </c>
      <c r="F5" s="20">
        <v>22</v>
      </c>
      <c r="G5" s="103">
        <f t="shared" ref="G5:H8" si="0">E5-C5</f>
        <v>-109</v>
      </c>
      <c r="H5" s="103">
        <f t="shared" si="0"/>
        <v>-1518</v>
      </c>
      <c r="I5" s="25"/>
      <c r="J5" s="25"/>
      <c r="K5" s="26"/>
      <c r="L5" s="26"/>
      <c r="M5" s="20">
        <f t="shared" ref="M5:N7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CHH2-NV3-024-S</v>
      </c>
      <c r="AC5" s="22" t="str">
        <f>A1</f>
        <v>CHH2</v>
      </c>
      <c r="AD5" s="9" t="str">
        <f>A5</f>
        <v>HPH</v>
      </c>
      <c r="AE5" s="9">
        <f>C5</f>
        <v>110</v>
      </c>
      <c r="AF5" s="23">
        <f>E5</f>
        <v>1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/>
      <c r="B6" s="27"/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0"/>
      <c r="J6" s="20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CHH2-NV3-024-S</v>
      </c>
      <c r="AC6" s="22" t="str">
        <f>A1</f>
        <v>CHH2</v>
      </c>
      <c r="AD6" s="9">
        <f>A6</f>
        <v>0</v>
      </c>
      <c r="AE6" s="9">
        <f>C6</f>
        <v>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 t="s">
        <v>21</v>
      </c>
      <c r="B7" s="104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CHH2-NV3-024-S</v>
      </c>
      <c r="AC7" s="22" t="str">
        <f>A1</f>
        <v>CHH2</v>
      </c>
      <c r="AD7" s="9" t="str">
        <f>A7</f>
        <v>COSCO T/S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32" customFormat="1" ht="12.75" customHeight="1">
      <c r="A8" s="24" t="s">
        <v>22</v>
      </c>
      <c r="B8" s="28"/>
      <c r="C8" s="29">
        <v>110</v>
      </c>
      <c r="D8" s="29">
        <v>1540</v>
      </c>
      <c r="E8" s="30">
        <f>SUM(E5:E7)</f>
        <v>1</v>
      </c>
      <c r="F8" s="30">
        <f>SUM(F5:F7)</f>
        <v>22</v>
      </c>
      <c r="G8" s="29">
        <f t="shared" si="0"/>
        <v>-109</v>
      </c>
      <c r="H8" s="29">
        <f t="shared" si="0"/>
        <v>-1518</v>
      </c>
      <c r="I8" s="31">
        <f t="shared" ref="I8:N8" si="2">SUM(I5:I7)</f>
        <v>0</v>
      </c>
      <c r="J8" s="31">
        <f t="shared" si="2"/>
        <v>0</v>
      </c>
      <c r="K8" s="31">
        <f t="shared" si="2"/>
        <v>0</v>
      </c>
      <c r="L8" s="31">
        <f t="shared" si="2"/>
        <v>0</v>
      </c>
      <c r="M8" s="31">
        <f t="shared" si="2"/>
        <v>0</v>
      </c>
      <c r="N8" s="31">
        <f t="shared" si="2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/>
      <c r="AB8" s="9"/>
      <c r="AC8" s="22"/>
      <c r="AD8" s="9"/>
      <c r="AE8" s="9"/>
      <c r="AF8" s="9"/>
      <c r="AG8" s="9"/>
      <c r="AH8" s="9"/>
      <c r="AI8" s="105"/>
      <c r="AJ8" s="105"/>
      <c r="AK8" s="105"/>
      <c r="AL8" s="105"/>
    </row>
    <row r="9" spans="1:38" s="32" customFormat="1" ht="12.75" customHeight="1">
      <c r="A9" s="33"/>
      <c r="C9" s="34"/>
      <c r="E9" s="35">
        <f>E8/C8</f>
        <v>9.0909090909090905E-3</v>
      </c>
      <c r="F9" s="35">
        <f>F8/D8</f>
        <v>1.4285714285714285E-2</v>
      </c>
      <c r="I9" s="15"/>
      <c r="J9" s="3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</sheetData>
  <protectedRanges>
    <protectedRange sqref="F1" name="区域1"/>
  </protectedRanges>
  <mergeCells count="6"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L32"/>
  <sheetViews>
    <sheetView workbookViewId="0">
      <selection activeCell="D15" sqref="D15"/>
    </sheetView>
  </sheetViews>
  <sheetFormatPr defaultRowHeight="13.5"/>
  <sheetData>
    <row r="1" spans="1:38" s="12" customFormat="1" ht="12.75" customHeight="1">
      <c r="A1" s="137" t="s">
        <v>237</v>
      </c>
      <c r="B1" s="138" t="s">
        <v>264</v>
      </c>
      <c r="C1" s="139"/>
      <c r="D1" s="140"/>
      <c r="E1" s="138" t="s">
        <v>265</v>
      </c>
      <c r="F1" s="138"/>
      <c r="G1" s="137" t="s">
        <v>0</v>
      </c>
      <c r="H1" s="141">
        <v>11</v>
      </c>
      <c r="I1" s="140"/>
      <c r="J1" s="142" t="s">
        <v>26</v>
      </c>
      <c r="K1" s="138">
        <v>0</v>
      </c>
      <c r="L1" s="137"/>
      <c r="M1" s="143"/>
      <c r="N1" s="138"/>
      <c r="O1" s="140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244</v>
      </c>
      <c r="B5" s="104">
        <v>43153</v>
      </c>
      <c r="C5" s="103"/>
      <c r="D5" s="103"/>
      <c r="E5" s="20"/>
      <c r="F5" s="20"/>
      <c r="G5" s="103">
        <f t="shared" ref="G5:H14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11</v>
      </c>
      <c r="AB5" s="9" t="str">
        <f>E1</f>
        <v>JCV-CKB-203-S</v>
      </c>
      <c r="AC5" s="22" t="str">
        <f>A1</f>
        <v>JCV</v>
      </c>
      <c r="AD5" s="9" t="str">
        <f t="shared" ref="AD5:AD13" si="2">A5</f>
        <v>TYO</v>
      </c>
      <c r="AE5" s="9">
        <f t="shared" ref="AE5:AE13" si="3">C5</f>
        <v>0</v>
      </c>
      <c r="AF5" s="23">
        <f t="shared" ref="AF5:AF13" si="4"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259</v>
      </c>
      <c r="B6" s="104">
        <v>43153</v>
      </c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11</v>
      </c>
      <c r="AB6" s="9" t="str">
        <f>E1</f>
        <v>JCV-CKB-203-S</v>
      </c>
      <c r="AC6" s="22" t="str">
        <f>A1</f>
        <v>JCV</v>
      </c>
      <c r="AD6" s="9" t="str">
        <f t="shared" si="2"/>
        <v>YOK</v>
      </c>
      <c r="AE6" s="9">
        <f t="shared" si="3"/>
        <v>0</v>
      </c>
      <c r="AF6" s="23">
        <f t="shared" si="4"/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 t="s">
        <v>260</v>
      </c>
      <c r="B7" s="104">
        <v>43154</v>
      </c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11</v>
      </c>
      <c r="AB7" s="9" t="str">
        <f>E1</f>
        <v>JCV-CKB-203-S</v>
      </c>
      <c r="AC7" s="22" t="str">
        <f>A1</f>
        <v>JCV</v>
      </c>
      <c r="AD7" s="9" t="str">
        <f t="shared" si="2"/>
        <v>NGO</v>
      </c>
      <c r="AE7" s="9">
        <f t="shared" si="3"/>
        <v>0</v>
      </c>
      <c r="AF7" s="23">
        <f t="shared" si="4"/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261</v>
      </c>
      <c r="B8" s="104">
        <v>43156</v>
      </c>
      <c r="C8" s="103">
        <v>100</v>
      </c>
      <c r="D8" s="103">
        <v>1400</v>
      </c>
      <c r="E8" s="20">
        <v>93</v>
      </c>
      <c r="F8" s="20">
        <v>930</v>
      </c>
      <c r="G8" s="103">
        <f t="shared" si="0"/>
        <v>-7</v>
      </c>
      <c r="H8" s="103">
        <f t="shared" si="0"/>
        <v>-470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11</v>
      </c>
      <c r="AB8" s="9" t="str">
        <f>E1</f>
        <v>JCV-CKB-203-S</v>
      </c>
      <c r="AC8" s="22" t="str">
        <f>A1</f>
        <v>JCV</v>
      </c>
      <c r="AD8" s="9" t="str">
        <f t="shared" si="2"/>
        <v>MOJ</v>
      </c>
      <c r="AE8" s="9">
        <f t="shared" si="3"/>
        <v>100</v>
      </c>
      <c r="AF8" s="23">
        <f t="shared" si="4"/>
        <v>93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 t="s">
        <v>253</v>
      </c>
      <c r="B9" s="104">
        <v>43160</v>
      </c>
      <c r="C9" s="103"/>
      <c r="D9" s="103"/>
      <c r="E9" s="20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11</v>
      </c>
      <c r="AB9" s="9" t="str">
        <f>E1</f>
        <v>JCV-CKB-203-S</v>
      </c>
      <c r="AC9" s="22" t="str">
        <f>A1</f>
        <v>JCV</v>
      </c>
      <c r="AD9" s="9" t="str">
        <f t="shared" si="2"/>
        <v>YTN</v>
      </c>
      <c r="AE9" s="9">
        <f t="shared" si="3"/>
        <v>0</v>
      </c>
      <c r="AF9" s="23">
        <f t="shared" si="4"/>
        <v>0</v>
      </c>
      <c r="AG9" s="9"/>
      <c r="AH9" s="9"/>
      <c r="AI9" s="105"/>
      <c r="AJ9" s="105"/>
      <c r="AK9" s="11"/>
      <c r="AL9" s="11"/>
    </row>
    <row r="10" spans="1:38" s="16" customFormat="1" ht="12.75" customHeight="1">
      <c r="A10" s="24" t="s">
        <v>262</v>
      </c>
      <c r="B10" s="104">
        <v>43161</v>
      </c>
      <c r="C10" s="103"/>
      <c r="D10" s="103"/>
      <c r="E10" s="20"/>
      <c r="F10" s="20"/>
      <c r="G10" s="103">
        <f t="shared" si="0"/>
        <v>0</v>
      </c>
      <c r="H10" s="103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11</v>
      </c>
      <c r="AB10" s="9" t="str">
        <f>E1</f>
        <v>JCV-CKB-203-S</v>
      </c>
      <c r="AC10" s="22" t="str">
        <f>A1</f>
        <v>JCV</v>
      </c>
      <c r="AD10" s="9" t="str">
        <f t="shared" si="2"/>
        <v>NSH</v>
      </c>
      <c r="AE10" s="9">
        <f t="shared" si="3"/>
        <v>0</v>
      </c>
      <c r="AF10" s="23">
        <f t="shared" si="4"/>
        <v>0</v>
      </c>
      <c r="AG10" s="9"/>
      <c r="AH10" s="9"/>
      <c r="AI10" s="105"/>
      <c r="AJ10" s="105"/>
      <c r="AK10" s="11"/>
      <c r="AL10" s="11"/>
    </row>
    <row r="11" spans="1:38" s="16" customFormat="1" ht="12.75" customHeight="1">
      <c r="A11" s="24" t="s">
        <v>263</v>
      </c>
      <c r="B11" s="104">
        <v>43162</v>
      </c>
      <c r="C11" s="103">
        <v>800</v>
      </c>
      <c r="D11" s="103">
        <v>11200</v>
      </c>
      <c r="E11" s="20">
        <v>341</v>
      </c>
      <c r="F11" s="20">
        <v>4779</v>
      </c>
      <c r="G11" s="103">
        <f t="shared" si="0"/>
        <v>-459</v>
      </c>
      <c r="H11" s="103">
        <f t="shared" si="0"/>
        <v>-6421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11</v>
      </c>
      <c r="AB11" s="9" t="str">
        <f>E1</f>
        <v>JCV-CKB-203-S</v>
      </c>
      <c r="AC11" s="22" t="str">
        <f>A1</f>
        <v>JCV</v>
      </c>
      <c r="AD11" s="9" t="str">
        <f t="shared" si="2"/>
        <v>HKG</v>
      </c>
      <c r="AE11" s="9">
        <f t="shared" si="3"/>
        <v>800</v>
      </c>
      <c r="AF11" s="23">
        <f t="shared" si="4"/>
        <v>341</v>
      </c>
      <c r="AG11" s="9"/>
      <c r="AH11" s="9"/>
      <c r="AI11" s="105"/>
      <c r="AJ11" s="105"/>
      <c r="AK11" s="11"/>
      <c r="AL11" s="11"/>
    </row>
    <row r="12" spans="1:38" s="16" customFormat="1" ht="12.75" customHeight="1">
      <c r="A12" s="24"/>
      <c r="B12" s="104"/>
      <c r="C12" s="103"/>
      <c r="D12" s="103"/>
      <c r="E12" s="20"/>
      <c r="F12" s="20"/>
      <c r="G12" s="103">
        <f t="shared" si="0"/>
        <v>0</v>
      </c>
      <c r="H12" s="103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11</v>
      </c>
      <c r="AB12" s="9" t="str">
        <f>E1</f>
        <v>JCV-CKB-203-S</v>
      </c>
      <c r="AC12" s="22" t="str">
        <f>A1</f>
        <v>JCV</v>
      </c>
      <c r="AD12" s="9">
        <f t="shared" si="2"/>
        <v>0</v>
      </c>
      <c r="AE12" s="9">
        <f t="shared" si="3"/>
        <v>0</v>
      </c>
      <c r="AF12" s="23">
        <f t="shared" si="4"/>
        <v>0</v>
      </c>
      <c r="AG12" s="9"/>
      <c r="AH12" s="9"/>
      <c r="AI12" s="105"/>
      <c r="AJ12" s="105"/>
      <c r="AK12" s="11"/>
      <c r="AL12" s="11"/>
    </row>
    <row r="13" spans="1:38" s="16" customFormat="1" ht="12.75" customHeight="1">
      <c r="A13" s="24" t="s">
        <v>21</v>
      </c>
      <c r="B13" s="104"/>
      <c r="C13" s="103"/>
      <c r="D13" s="103"/>
      <c r="E13" s="20"/>
      <c r="F13" s="20"/>
      <c r="G13" s="103">
        <f t="shared" si="0"/>
        <v>0</v>
      </c>
      <c r="H13" s="103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11</v>
      </c>
      <c r="AB13" s="9" t="str">
        <f>E1</f>
        <v>JCV-CKB-203-S</v>
      </c>
      <c r="AC13" s="22" t="str">
        <f>A1</f>
        <v>JCV</v>
      </c>
      <c r="AD13" s="9" t="str">
        <f t="shared" si="2"/>
        <v>COSCO T/S</v>
      </c>
      <c r="AE13" s="9">
        <f t="shared" si="3"/>
        <v>0</v>
      </c>
      <c r="AF13" s="23">
        <f t="shared" si="4"/>
        <v>0</v>
      </c>
      <c r="AG13" s="9"/>
      <c r="AH13" s="9"/>
      <c r="AI13" s="105"/>
      <c r="AJ13" s="105"/>
      <c r="AK13" s="11"/>
      <c r="AL13" s="11"/>
    </row>
    <row r="14" spans="1:38" s="32" customFormat="1" ht="12.75" customHeight="1">
      <c r="A14" s="24" t="s">
        <v>22</v>
      </c>
      <c r="B14" s="28"/>
      <c r="C14" s="29">
        <v>900</v>
      </c>
      <c r="D14" s="29">
        <v>12600</v>
      </c>
      <c r="E14" s="30">
        <f>SUM(E5:E13)</f>
        <v>434</v>
      </c>
      <c r="F14" s="30">
        <f>SUM(F5:F13)</f>
        <v>5709</v>
      </c>
      <c r="G14" s="29">
        <f t="shared" si="0"/>
        <v>-466</v>
      </c>
      <c r="H14" s="29">
        <f t="shared" si="0"/>
        <v>-6891</v>
      </c>
      <c r="I14" s="31">
        <f t="shared" ref="I14:N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105"/>
      <c r="AJ14" s="105"/>
      <c r="AK14" s="105"/>
      <c r="AL14" s="105"/>
    </row>
    <row r="15" spans="1:38" ht="14.25">
      <c r="E15" s="35">
        <f>E14/C14</f>
        <v>0.48222222222222222</v>
      </c>
      <c r="F15" s="35">
        <f>F14/D14</f>
        <v>0.45309523809523811</v>
      </c>
      <c r="G15" s="32"/>
    </row>
    <row r="18" spans="1:38" s="12" customFormat="1" ht="12.75" customHeight="1">
      <c r="A18" s="137" t="s">
        <v>237</v>
      </c>
      <c r="B18" s="138" t="s">
        <v>266</v>
      </c>
      <c r="C18" s="139"/>
      <c r="D18" s="140"/>
      <c r="E18" s="138"/>
      <c r="F18" s="138"/>
      <c r="G18" s="137" t="s">
        <v>0</v>
      </c>
      <c r="H18" s="141">
        <v>12</v>
      </c>
      <c r="I18" s="140"/>
      <c r="J18" s="142" t="s">
        <v>26</v>
      </c>
      <c r="K18" s="138">
        <v>0</v>
      </c>
      <c r="L18" s="137"/>
      <c r="M18" s="143"/>
      <c r="N18" s="138"/>
      <c r="O18" s="140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9"/>
      <c r="AB18" s="9"/>
      <c r="AC18" s="9"/>
      <c r="AD18" s="9"/>
      <c r="AE18" s="9"/>
      <c r="AF18" s="9"/>
      <c r="AG18" s="9"/>
      <c r="AH18" s="9"/>
      <c r="AI18" s="105"/>
      <c r="AJ18" s="105"/>
      <c r="AK18" s="11"/>
    </row>
    <row r="19" spans="1:38" s="16" customFormat="1" ht="12.75" customHeight="1">
      <c r="A19" s="13"/>
      <c r="B19" s="14"/>
      <c r="C19" s="646" t="s">
        <v>1</v>
      </c>
      <c r="D19" s="646"/>
      <c r="E19" s="646" t="s">
        <v>2</v>
      </c>
      <c r="F19" s="646"/>
      <c r="G19" s="646" t="s">
        <v>3</v>
      </c>
      <c r="H19" s="646"/>
      <c r="I19" s="646" t="s">
        <v>4</v>
      </c>
      <c r="J19" s="646"/>
      <c r="K19" s="646"/>
      <c r="L19" s="646"/>
      <c r="M19" s="646"/>
      <c r="N19" s="646"/>
      <c r="O19" s="647" t="s">
        <v>5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/>
      <c r="AB19" s="9"/>
      <c r="AC19" s="9"/>
      <c r="AD19" s="9"/>
      <c r="AE19" s="9"/>
      <c r="AF19" s="9"/>
      <c r="AG19" s="9"/>
      <c r="AH19" s="9"/>
      <c r="AI19" s="105"/>
      <c r="AJ19" s="105"/>
      <c r="AK19" s="11"/>
      <c r="AL19" s="11"/>
    </row>
    <row r="20" spans="1:38" s="16" customFormat="1" ht="12.75" customHeight="1">
      <c r="A20" s="17" t="s">
        <v>6</v>
      </c>
      <c r="B20" s="104" t="s">
        <v>7</v>
      </c>
      <c r="C20" s="646"/>
      <c r="D20" s="646"/>
      <c r="E20" s="646"/>
      <c r="F20" s="646"/>
      <c r="G20" s="646"/>
      <c r="H20" s="646"/>
      <c r="I20" s="103" t="s">
        <v>8</v>
      </c>
      <c r="J20" s="103"/>
      <c r="K20" s="103" t="s">
        <v>10</v>
      </c>
      <c r="L20" s="103"/>
      <c r="M20" s="646" t="s">
        <v>12</v>
      </c>
      <c r="N20" s="646"/>
      <c r="O20" s="64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/>
      <c r="AB20" s="9"/>
      <c r="AC20" s="9"/>
      <c r="AD20" s="9"/>
      <c r="AE20" s="9"/>
      <c r="AF20" s="9"/>
      <c r="AG20" s="9"/>
      <c r="AH20" s="9"/>
      <c r="AI20" s="105"/>
      <c r="AJ20" s="105"/>
      <c r="AK20" s="11"/>
      <c r="AL20" s="11"/>
    </row>
    <row r="21" spans="1:38" s="16" customFormat="1" ht="12.75" customHeight="1">
      <c r="A21" s="13"/>
      <c r="B21" s="14"/>
      <c r="C21" s="103" t="s">
        <v>13</v>
      </c>
      <c r="D21" s="103" t="s">
        <v>14</v>
      </c>
      <c r="E21" s="103" t="s">
        <v>13</v>
      </c>
      <c r="F21" s="103" t="s">
        <v>14</v>
      </c>
      <c r="G21" s="103" t="s">
        <v>13</v>
      </c>
      <c r="H21" s="103" t="s">
        <v>14</v>
      </c>
      <c r="I21" s="103" t="s">
        <v>13</v>
      </c>
      <c r="J21" s="103" t="s">
        <v>14</v>
      </c>
      <c r="K21" s="103" t="s">
        <v>13</v>
      </c>
      <c r="L21" s="103" t="s">
        <v>14</v>
      </c>
      <c r="M21" s="103"/>
      <c r="N21" s="103"/>
      <c r="O21" s="64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 t="s">
        <v>15</v>
      </c>
      <c r="AB21" s="9" t="s">
        <v>16</v>
      </c>
      <c r="AC21" s="9" t="s">
        <v>17</v>
      </c>
      <c r="AD21" s="9" t="s">
        <v>18</v>
      </c>
      <c r="AE21" s="9" t="s">
        <v>19</v>
      </c>
      <c r="AF21" s="9" t="s">
        <v>20</v>
      </c>
      <c r="AG21" s="9"/>
      <c r="AH21" s="9"/>
      <c r="AI21" s="105"/>
      <c r="AJ21" s="105"/>
      <c r="AK21" s="11"/>
      <c r="AL21" s="11"/>
    </row>
    <row r="22" spans="1:38" s="16" customFormat="1" ht="12.75" customHeight="1">
      <c r="A22" s="24" t="s">
        <v>244</v>
      </c>
      <c r="B22" s="104">
        <f>B5+7</f>
        <v>43160</v>
      </c>
      <c r="C22" s="103"/>
      <c r="D22" s="103"/>
      <c r="E22" s="20"/>
      <c r="F22" s="20"/>
      <c r="G22" s="103">
        <f t="shared" ref="G22:G31" si="6">E22-C22</f>
        <v>0</v>
      </c>
      <c r="H22" s="103">
        <f t="shared" ref="H22:H31" si="7">F22-D22</f>
        <v>0</v>
      </c>
      <c r="I22" s="25"/>
      <c r="J22" s="25"/>
      <c r="K22" s="26"/>
      <c r="L22" s="26"/>
      <c r="M22" s="20">
        <f t="shared" ref="M22:M30" si="8">I22+K22</f>
        <v>0</v>
      </c>
      <c r="N22" s="20">
        <f t="shared" ref="N22:N30" si="9">J22+L22</f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H18</f>
        <v>12</v>
      </c>
      <c r="AB22" s="9">
        <f>E18</f>
        <v>0</v>
      </c>
      <c r="AC22" s="22" t="str">
        <f>A18</f>
        <v>JCV</v>
      </c>
      <c r="AD22" s="9" t="str">
        <f t="shared" ref="AD22:AD30" si="10">A22</f>
        <v>TYO</v>
      </c>
      <c r="AE22" s="9">
        <f t="shared" ref="AE22:AE30" si="11">C22</f>
        <v>0</v>
      </c>
      <c r="AF22" s="23">
        <f t="shared" ref="AF22:AF30" si="12">E22</f>
        <v>0</v>
      </c>
      <c r="AG22" s="9"/>
      <c r="AH22" s="9"/>
      <c r="AI22" s="105"/>
      <c r="AJ22" s="105"/>
      <c r="AK22" s="11"/>
      <c r="AL22" s="11"/>
    </row>
    <row r="23" spans="1:38" s="16" customFormat="1" ht="12.75" customHeight="1">
      <c r="A23" s="24" t="s">
        <v>259</v>
      </c>
      <c r="B23" s="104">
        <f t="shared" ref="B23:B28" si="13">B6+7</f>
        <v>43160</v>
      </c>
      <c r="C23" s="103"/>
      <c r="D23" s="103"/>
      <c r="E23" s="20"/>
      <c r="F23" s="20"/>
      <c r="G23" s="103">
        <f t="shared" si="6"/>
        <v>0</v>
      </c>
      <c r="H23" s="103">
        <f t="shared" si="7"/>
        <v>0</v>
      </c>
      <c r="I23" s="25"/>
      <c r="J23" s="25"/>
      <c r="K23" s="20"/>
      <c r="L23" s="20"/>
      <c r="M23" s="20">
        <f t="shared" si="8"/>
        <v>0</v>
      </c>
      <c r="N23" s="20">
        <f t="shared" si="9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H18</f>
        <v>12</v>
      </c>
      <c r="AB23" s="9">
        <f>E18</f>
        <v>0</v>
      </c>
      <c r="AC23" s="22" t="str">
        <f>A18</f>
        <v>JCV</v>
      </c>
      <c r="AD23" s="9" t="str">
        <f t="shared" si="10"/>
        <v>YOK</v>
      </c>
      <c r="AE23" s="9">
        <f t="shared" si="11"/>
        <v>0</v>
      </c>
      <c r="AF23" s="23">
        <f t="shared" si="12"/>
        <v>0</v>
      </c>
      <c r="AG23" s="9"/>
      <c r="AH23" s="9"/>
      <c r="AI23" s="105"/>
      <c r="AJ23" s="105"/>
      <c r="AK23" s="11"/>
      <c r="AL23" s="11"/>
    </row>
    <row r="24" spans="1:38" s="16" customFormat="1" ht="12.75" customHeight="1">
      <c r="A24" s="24" t="s">
        <v>260</v>
      </c>
      <c r="B24" s="104">
        <f t="shared" si="13"/>
        <v>43161</v>
      </c>
      <c r="C24" s="103"/>
      <c r="D24" s="103"/>
      <c r="E24" s="20"/>
      <c r="F24" s="20"/>
      <c r="G24" s="103">
        <f t="shared" si="6"/>
        <v>0</v>
      </c>
      <c r="H24" s="103">
        <f t="shared" si="7"/>
        <v>0</v>
      </c>
      <c r="I24" s="20"/>
      <c r="J24" s="20"/>
      <c r="K24" s="20"/>
      <c r="L24" s="20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H18</f>
        <v>12</v>
      </c>
      <c r="AB24" s="9">
        <f>E18</f>
        <v>0</v>
      </c>
      <c r="AC24" s="22" t="str">
        <f>A18</f>
        <v>JCV</v>
      </c>
      <c r="AD24" s="9" t="str">
        <f t="shared" si="10"/>
        <v>NGO</v>
      </c>
      <c r="AE24" s="9">
        <f t="shared" si="11"/>
        <v>0</v>
      </c>
      <c r="AF24" s="23">
        <f t="shared" si="12"/>
        <v>0</v>
      </c>
      <c r="AG24" s="9"/>
      <c r="AH24" s="9"/>
      <c r="AI24" s="105"/>
      <c r="AJ24" s="105"/>
      <c r="AK24" s="11"/>
      <c r="AL24" s="11"/>
    </row>
    <row r="25" spans="1:38" s="16" customFormat="1" ht="12.75" customHeight="1">
      <c r="A25" s="24" t="s">
        <v>261</v>
      </c>
      <c r="B25" s="104">
        <f t="shared" si="13"/>
        <v>43163</v>
      </c>
      <c r="C25" s="103"/>
      <c r="D25" s="103"/>
      <c r="E25" s="20"/>
      <c r="F25" s="20"/>
      <c r="G25" s="103">
        <f t="shared" si="6"/>
        <v>0</v>
      </c>
      <c r="H25" s="103">
        <f t="shared" si="7"/>
        <v>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H18</f>
        <v>12</v>
      </c>
      <c r="AB25" s="9">
        <f>E18</f>
        <v>0</v>
      </c>
      <c r="AC25" s="22" t="str">
        <f>A18</f>
        <v>JCV</v>
      </c>
      <c r="AD25" s="9" t="str">
        <f t="shared" si="10"/>
        <v>MOJ</v>
      </c>
      <c r="AE25" s="9">
        <f t="shared" si="11"/>
        <v>0</v>
      </c>
      <c r="AF25" s="23">
        <f t="shared" si="12"/>
        <v>0</v>
      </c>
      <c r="AG25" s="9"/>
      <c r="AH25" s="9"/>
      <c r="AI25" s="105"/>
      <c r="AJ25" s="105"/>
      <c r="AK25" s="11"/>
      <c r="AL25" s="11"/>
    </row>
    <row r="26" spans="1:38" s="16" customFormat="1" ht="12.75" customHeight="1">
      <c r="A26" s="24" t="s">
        <v>253</v>
      </c>
      <c r="B26" s="104">
        <f t="shared" si="13"/>
        <v>43167</v>
      </c>
      <c r="C26" s="103"/>
      <c r="D26" s="103"/>
      <c r="E26" s="20"/>
      <c r="F26" s="20"/>
      <c r="G26" s="103">
        <f t="shared" si="6"/>
        <v>0</v>
      </c>
      <c r="H26" s="103">
        <f t="shared" si="7"/>
        <v>0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H18</f>
        <v>12</v>
      </c>
      <c r="AB26" s="9">
        <f>E18</f>
        <v>0</v>
      </c>
      <c r="AC26" s="22" t="str">
        <f>A18</f>
        <v>JCV</v>
      </c>
      <c r="AD26" s="9" t="str">
        <f t="shared" si="10"/>
        <v>YTN</v>
      </c>
      <c r="AE26" s="9">
        <f t="shared" si="11"/>
        <v>0</v>
      </c>
      <c r="AF26" s="23">
        <f t="shared" si="12"/>
        <v>0</v>
      </c>
      <c r="AG26" s="9"/>
      <c r="AH26" s="9"/>
      <c r="AI26" s="105"/>
      <c r="AJ26" s="105"/>
      <c r="AK26" s="11"/>
      <c r="AL26" s="11"/>
    </row>
    <row r="27" spans="1:38" s="16" customFormat="1" ht="12.75" customHeight="1">
      <c r="A27" s="24" t="s">
        <v>262</v>
      </c>
      <c r="B27" s="104">
        <f t="shared" si="13"/>
        <v>43168</v>
      </c>
      <c r="C27" s="103"/>
      <c r="D27" s="103"/>
      <c r="E27" s="20"/>
      <c r="F27" s="20"/>
      <c r="G27" s="103">
        <f t="shared" si="6"/>
        <v>0</v>
      </c>
      <c r="H27" s="103">
        <f t="shared" si="7"/>
        <v>0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>
        <f>H18</f>
        <v>12</v>
      </c>
      <c r="AB27" s="9">
        <f>E18</f>
        <v>0</v>
      </c>
      <c r="AC27" s="22" t="str">
        <f>A18</f>
        <v>JCV</v>
      </c>
      <c r="AD27" s="9" t="str">
        <f t="shared" si="10"/>
        <v>NSH</v>
      </c>
      <c r="AE27" s="9">
        <f t="shared" si="11"/>
        <v>0</v>
      </c>
      <c r="AF27" s="23">
        <f t="shared" si="12"/>
        <v>0</v>
      </c>
      <c r="AG27" s="9"/>
      <c r="AH27" s="9"/>
      <c r="AI27" s="105"/>
      <c r="AJ27" s="105"/>
      <c r="AK27" s="11"/>
      <c r="AL27" s="11"/>
    </row>
    <row r="28" spans="1:38" s="16" customFormat="1" ht="12.75" customHeight="1">
      <c r="A28" s="24" t="s">
        <v>263</v>
      </c>
      <c r="B28" s="104">
        <f t="shared" si="13"/>
        <v>43169</v>
      </c>
      <c r="C28" s="103"/>
      <c r="D28" s="103"/>
      <c r="E28" s="20"/>
      <c r="F28" s="20"/>
      <c r="G28" s="103">
        <f t="shared" si="6"/>
        <v>0</v>
      </c>
      <c r="H28" s="103">
        <f t="shared" si="7"/>
        <v>0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>
        <f>H18</f>
        <v>12</v>
      </c>
      <c r="AB28" s="9">
        <f>E18</f>
        <v>0</v>
      </c>
      <c r="AC28" s="22" t="str">
        <f>A18</f>
        <v>JCV</v>
      </c>
      <c r="AD28" s="9" t="str">
        <f t="shared" si="10"/>
        <v>HKG</v>
      </c>
      <c r="AE28" s="9">
        <f t="shared" si="11"/>
        <v>0</v>
      </c>
      <c r="AF28" s="23">
        <f t="shared" si="12"/>
        <v>0</v>
      </c>
      <c r="AG28" s="9"/>
      <c r="AH28" s="9"/>
      <c r="AI28" s="105"/>
      <c r="AJ28" s="105"/>
      <c r="AK28" s="11"/>
      <c r="AL28" s="11"/>
    </row>
    <row r="29" spans="1:38" s="16" customFormat="1" ht="12.75" customHeight="1">
      <c r="A29" s="24"/>
      <c r="B29" s="104"/>
      <c r="C29" s="103"/>
      <c r="D29" s="103"/>
      <c r="E29" s="20"/>
      <c r="F29" s="20"/>
      <c r="G29" s="103">
        <f t="shared" si="6"/>
        <v>0</v>
      </c>
      <c r="H29" s="103">
        <f t="shared" si="7"/>
        <v>0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H18</f>
        <v>12</v>
      </c>
      <c r="AB29" s="9">
        <f>E18</f>
        <v>0</v>
      </c>
      <c r="AC29" s="22" t="str">
        <f>A18</f>
        <v>JCV</v>
      </c>
      <c r="AD29" s="9">
        <f t="shared" si="10"/>
        <v>0</v>
      </c>
      <c r="AE29" s="9">
        <f t="shared" si="11"/>
        <v>0</v>
      </c>
      <c r="AF29" s="23">
        <f t="shared" si="12"/>
        <v>0</v>
      </c>
      <c r="AG29" s="9"/>
      <c r="AH29" s="9"/>
      <c r="AI29" s="105"/>
      <c r="AJ29" s="105"/>
      <c r="AK29" s="11"/>
      <c r="AL29" s="11"/>
    </row>
    <row r="30" spans="1:38" s="16" customFormat="1" ht="12.75" customHeight="1">
      <c r="A30" s="24" t="s">
        <v>21</v>
      </c>
      <c r="B30" s="104"/>
      <c r="C30" s="103"/>
      <c r="D30" s="103"/>
      <c r="E30" s="20"/>
      <c r="F30" s="20"/>
      <c r="G30" s="103">
        <f t="shared" si="6"/>
        <v>0</v>
      </c>
      <c r="H30" s="103">
        <f t="shared" si="7"/>
        <v>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H18</f>
        <v>12</v>
      </c>
      <c r="AB30" s="9">
        <f>E18</f>
        <v>0</v>
      </c>
      <c r="AC30" s="22" t="str">
        <f>A18</f>
        <v>JCV</v>
      </c>
      <c r="AD30" s="9" t="str">
        <f t="shared" si="10"/>
        <v>COSCO T/S</v>
      </c>
      <c r="AE30" s="9">
        <f t="shared" si="11"/>
        <v>0</v>
      </c>
      <c r="AF30" s="23">
        <f t="shared" si="12"/>
        <v>0</v>
      </c>
      <c r="AG30" s="9"/>
      <c r="AH30" s="9"/>
      <c r="AI30" s="105"/>
      <c r="AJ30" s="105"/>
      <c r="AK30" s="11"/>
      <c r="AL30" s="11"/>
    </row>
    <row r="31" spans="1:38" s="32" customFormat="1" ht="12.75" customHeight="1">
      <c r="A31" s="24" t="s">
        <v>22</v>
      </c>
      <c r="B31" s="28"/>
      <c r="C31" s="29"/>
      <c r="D31" s="29"/>
      <c r="E31" s="30">
        <f>SUM(E22:E30)</f>
        <v>0</v>
      </c>
      <c r="F31" s="30">
        <f>SUM(F22:F30)</f>
        <v>0</v>
      </c>
      <c r="G31" s="29">
        <f t="shared" si="6"/>
        <v>0</v>
      </c>
      <c r="H31" s="29">
        <f t="shared" si="7"/>
        <v>0</v>
      </c>
      <c r="I31" s="31">
        <f t="shared" ref="I31:N31" si="14">SUM(I22:I30)</f>
        <v>0</v>
      </c>
      <c r="J31" s="31">
        <f t="shared" si="14"/>
        <v>0</v>
      </c>
      <c r="K31" s="31">
        <f t="shared" si="14"/>
        <v>0</v>
      </c>
      <c r="L31" s="31">
        <f t="shared" si="14"/>
        <v>0</v>
      </c>
      <c r="M31" s="31">
        <f t="shared" si="14"/>
        <v>0</v>
      </c>
      <c r="N31" s="31">
        <f t="shared" si="14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/>
      <c r="AB31" s="9"/>
      <c r="AC31" s="22"/>
      <c r="AD31" s="9"/>
      <c r="AE31" s="9"/>
      <c r="AF31" s="9"/>
      <c r="AG31" s="9"/>
      <c r="AH31" s="9"/>
      <c r="AI31" s="105"/>
      <c r="AJ31" s="105"/>
      <c r="AK31" s="105"/>
      <c r="AL31" s="105"/>
    </row>
    <row r="32" spans="1:38" ht="14.25">
      <c r="E32" s="35" t="e">
        <f>E31/C31</f>
        <v>#DIV/0!</v>
      </c>
      <c r="F32" s="35" t="e">
        <f>F31/D31</f>
        <v>#DIV/0!</v>
      </c>
      <c r="G32" s="32"/>
    </row>
  </sheetData>
  <protectedRanges>
    <protectedRange sqref="F1 F18" name="区域1"/>
  </protectedRanges>
  <mergeCells count="12">
    <mergeCell ref="C2:D3"/>
    <mergeCell ref="E2:F3"/>
    <mergeCell ref="G2:H3"/>
    <mergeCell ref="I2:N2"/>
    <mergeCell ref="O2:O4"/>
    <mergeCell ref="M3:N3"/>
    <mergeCell ref="C19:D20"/>
    <mergeCell ref="E19:F20"/>
    <mergeCell ref="G19:H20"/>
    <mergeCell ref="I19:N19"/>
    <mergeCell ref="O19:O21"/>
    <mergeCell ref="M20:N20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L15"/>
  <sheetViews>
    <sheetView workbookViewId="0">
      <selection activeCell="H13" sqref="H13"/>
    </sheetView>
  </sheetViews>
  <sheetFormatPr defaultRowHeight="13.5"/>
  <sheetData>
    <row r="1" spans="1:38" s="12" customFormat="1" ht="12.75" customHeight="1">
      <c r="A1" s="137" t="s">
        <v>237</v>
      </c>
      <c r="B1" s="138"/>
      <c r="C1" s="139"/>
      <c r="D1" s="140"/>
      <c r="E1" s="138"/>
      <c r="F1" s="138"/>
      <c r="G1" s="137" t="s">
        <v>0</v>
      </c>
      <c r="H1" s="141">
        <v>10</v>
      </c>
      <c r="I1" s="140"/>
      <c r="J1" s="142" t="s">
        <v>26</v>
      </c>
      <c r="K1" s="138">
        <v>0</v>
      </c>
      <c r="L1" s="137"/>
      <c r="M1" s="143"/>
      <c r="N1" s="138"/>
      <c r="O1" s="140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197</v>
      </c>
      <c r="B5" s="104">
        <v>43150</v>
      </c>
      <c r="C5" s="103"/>
      <c r="D5" s="103"/>
      <c r="E5" s="20"/>
      <c r="F5" s="20"/>
      <c r="G5" s="103">
        <f t="shared" ref="G5:H14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>
        <f>E1</f>
        <v>0</v>
      </c>
      <c r="AC5" s="22" t="str">
        <f>A1</f>
        <v>JCV</v>
      </c>
      <c r="AD5" s="9" t="str">
        <f t="shared" ref="AD5:AD13" si="2">A5</f>
        <v>HPH</v>
      </c>
      <c r="AE5" s="9">
        <f t="shared" ref="AE5:AE13" si="3">C5</f>
        <v>0</v>
      </c>
      <c r="AF5" s="23">
        <f t="shared" ref="AF5:AF13" si="4"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194</v>
      </c>
      <c r="B6" s="104">
        <v>43152</v>
      </c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>
        <f>E1</f>
        <v>0</v>
      </c>
      <c r="AC6" s="22" t="str">
        <f>A1</f>
        <v>JCV</v>
      </c>
      <c r="AD6" s="9" t="str">
        <f t="shared" si="2"/>
        <v>HKG</v>
      </c>
      <c r="AE6" s="9">
        <f t="shared" si="3"/>
        <v>0</v>
      </c>
      <c r="AF6" s="23">
        <f t="shared" si="4"/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 t="s">
        <v>262</v>
      </c>
      <c r="B7" s="104">
        <v>43160</v>
      </c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>
        <f>E1</f>
        <v>0</v>
      </c>
      <c r="AC7" s="22" t="str">
        <f>A1</f>
        <v>JCV</v>
      </c>
      <c r="AD7" s="9" t="str">
        <f t="shared" si="2"/>
        <v>NSH</v>
      </c>
      <c r="AE7" s="9">
        <f t="shared" si="3"/>
        <v>0</v>
      </c>
      <c r="AF7" s="23">
        <f t="shared" si="4"/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247</v>
      </c>
      <c r="B8" s="104">
        <v>43163</v>
      </c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>
        <f>E1</f>
        <v>0</v>
      </c>
      <c r="AC8" s="22" t="str">
        <f>A1</f>
        <v>JCV</v>
      </c>
      <c r="AD8" s="9" t="str">
        <f t="shared" si="2"/>
        <v>XMN</v>
      </c>
      <c r="AE8" s="9">
        <f t="shared" si="3"/>
        <v>0</v>
      </c>
      <c r="AF8" s="23">
        <f t="shared" si="4"/>
        <v>0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/>
      <c r="B9" s="104"/>
      <c r="C9" s="103"/>
      <c r="D9" s="103"/>
      <c r="E9" s="20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>
        <f>E1</f>
        <v>0</v>
      </c>
      <c r="AC9" s="22" t="str">
        <f>A1</f>
        <v>JCV</v>
      </c>
      <c r="AD9" s="9">
        <f t="shared" si="2"/>
        <v>0</v>
      </c>
      <c r="AE9" s="9">
        <f t="shared" si="3"/>
        <v>0</v>
      </c>
      <c r="AF9" s="23">
        <f t="shared" si="4"/>
        <v>0</v>
      </c>
      <c r="AG9" s="9"/>
      <c r="AH9" s="9"/>
      <c r="AI9" s="105"/>
      <c r="AJ9" s="105"/>
      <c r="AK9" s="11"/>
      <c r="AL9" s="11"/>
    </row>
    <row r="10" spans="1:38" s="16" customFormat="1" ht="12.75" customHeight="1">
      <c r="A10" s="24"/>
      <c r="B10" s="104"/>
      <c r="C10" s="103"/>
      <c r="D10" s="103"/>
      <c r="E10" s="20"/>
      <c r="F10" s="20"/>
      <c r="G10" s="103">
        <f t="shared" si="0"/>
        <v>0</v>
      </c>
      <c r="H10" s="103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10</v>
      </c>
      <c r="AB10" s="9">
        <f>E1</f>
        <v>0</v>
      </c>
      <c r="AC10" s="22" t="str">
        <f>A1</f>
        <v>JCV</v>
      </c>
      <c r="AD10" s="9">
        <f t="shared" si="2"/>
        <v>0</v>
      </c>
      <c r="AE10" s="9">
        <f t="shared" si="3"/>
        <v>0</v>
      </c>
      <c r="AF10" s="23">
        <f t="shared" si="4"/>
        <v>0</v>
      </c>
      <c r="AG10" s="9"/>
      <c r="AH10" s="9"/>
      <c r="AI10" s="105"/>
      <c r="AJ10" s="105"/>
      <c r="AK10" s="11"/>
      <c r="AL10" s="11"/>
    </row>
    <row r="11" spans="1:38" s="16" customFormat="1" ht="12.75" customHeight="1">
      <c r="A11" s="24"/>
      <c r="B11" s="104"/>
      <c r="C11" s="103"/>
      <c r="D11" s="103"/>
      <c r="E11" s="20"/>
      <c r="F11" s="20"/>
      <c r="G11" s="103">
        <f t="shared" si="0"/>
        <v>0</v>
      </c>
      <c r="H11" s="103">
        <f t="shared" si="0"/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10</v>
      </c>
      <c r="AB11" s="9">
        <f>E1</f>
        <v>0</v>
      </c>
      <c r="AC11" s="22" t="str">
        <f>A1</f>
        <v>JCV</v>
      </c>
      <c r="AD11" s="9">
        <f t="shared" si="2"/>
        <v>0</v>
      </c>
      <c r="AE11" s="9">
        <f t="shared" si="3"/>
        <v>0</v>
      </c>
      <c r="AF11" s="23">
        <f t="shared" si="4"/>
        <v>0</v>
      </c>
      <c r="AG11" s="9"/>
      <c r="AH11" s="9"/>
      <c r="AI11" s="105"/>
      <c r="AJ11" s="105"/>
      <c r="AK11" s="11"/>
      <c r="AL11" s="11"/>
    </row>
    <row r="12" spans="1:38" s="16" customFormat="1" ht="12.75" customHeight="1">
      <c r="A12" s="24"/>
      <c r="B12" s="104"/>
      <c r="C12" s="103"/>
      <c r="D12" s="103"/>
      <c r="E12" s="20"/>
      <c r="F12" s="20"/>
      <c r="G12" s="103">
        <f t="shared" si="0"/>
        <v>0</v>
      </c>
      <c r="H12" s="103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10</v>
      </c>
      <c r="AB12" s="9">
        <f>E1</f>
        <v>0</v>
      </c>
      <c r="AC12" s="22" t="str">
        <f>A1</f>
        <v>JCV</v>
      </c>
      <c r="AD12" s="9">
        <f t="shared" si="2"/>
        <v>0</v>
      </c>
      <c r="AE12" s="9">
        <f t="shared" si="3"/>
        <v>0</v>
      </c>
      <c r="AF12" s="23">
        <f t="shared" si="4"/>
        <v>0</v>
      </c>
      <c r="AG12" s="9"/>
      <c r="AH12" s="9"/>
      <c r="AI12" s="105"/>
      <c r="AJ12" s="105"/>
      <c r="AK12" s="11"/>
      <c r="AL12" s="11"/>
    </row>
    <row r="13" spans="1:38" s="16" customFormat="1" ht="12.75" customHeight="1">
      <c r="A13" s="24" t="s">
        <v>21</v>
      </c>
      <c r="B13" s="104"/>
      <c r="C13" s="103"/>
      <c r="D13" s="103"/>
      <c r="E13" s="20"/>
      <c r="F13" s="20"/>
      <c r="G13" s="103">
        <f t="shared" si="0"/>
        <v>0</v>
      </c>
      <c r="H13" s="103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10</v>
      </c>
      <c r="AB13" s="9">
        <f>E1</f>
        <v>0</v>
      </c>
      <c r="AC13" s="22" t="str">
        <f>A1</f>
        <v>JCV</v>
      </c>
      <c r="AD13" s="9" t="str">
        <f t="shared" si="2"/>
        <v>COSCO T/S</v>
      </c>
      <c r="AE13" s="9">
        <f t="shared" si="3"/>
        <v>0</v>
      </c>
      <c r="AF13" s="23">
        <f t="shared" si="4"/>
        <v>0</v>
      </c>
      <c r="AG13" s="9"/>
      <c r="AH13" s="9"/>
      <c r="AI13" s="105"/>
      <c r="AJ13" s="105"/>
      <c r="AK13" s="11"/>
      <c r="AL13" s="11"/>
    </row>
    <row r="14" spans="1:38" s="32" customFormat="1" ht="12.75" customHeight="1">
      <c r="A14" s="24" t="s">
        <v>22</v>
      </c>
      <c r="B14" s="28"/>
      <c r="C14" s="29"/>
      <c r="D14" s="29"/>
      <c r="E14" s="30">
        <f>SUM(E5:E13)</f>
        <v>0</v>
      </c>
      <c r="F14" s="30">
        <f>SUM(F5:F13)</f>
        <v>0</v>
      </c>
      <c r="G14" s="29">
        <f t="shared" si="0"/>
        <v>0</v>
      </c>
      <c r="H14" s="29">
        <f t="shared" si="0"/>
        <v>0</v>
      </c>
      <c r="I14" s="31">
        <f t="shared" ref="I14:N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105"/>
      <c r="AJ14" s="105"/>
      <c r="AK14" s="105"/>
      <c r="AL14" s="105"/>
    </row>
    <row r="15" spans="1:38" ht="14.25">
      <c r="E15" s="35" t="e">
        <f>E14/C14</f>
        <v>#DIV/0!</v>
      </c>
      <c r="F15" s="35" t="e">
        <f>F14/D14</f>
        <v>#DIV/0!</v>
      </c>
      <c r="G15" s="32"/>
    </row>
  </sheetData>
  <protectedRanges>
    <protectedRange sqref="F1" name="区域1"/>
  </protectedRanges>
  <mergeCells count="6"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15"/>
  <sheetViews>
    <sheetView workbookViewId="0">
      <selection activeCell="H13" sqref="H13"/>
    </sheetView>
  </sheetViews>
  <sheetFormatPr defaultRowHeight="13.5"/>
  <sheetData>
    <row r="1" spans="1:38" s="12" customFormat="1" ht="12.75" customHeight="1">
      <c r="A1" s="144" t="s">
        <v>238</v>
      </c>
      <c r="B1" s="145" t="s">
        <v>239</v>
      </c>
      <c r="C1" s="146"/>
      <c r="D1" s="147"/>
      <c r="E1" s="145" t="s">
        <v>240</v>
      </c>
      <c r="F1" s="145"/>
      <c r="G1" s="144" t="s">
        <v>0</v>
      </c>
      <c r="H1" s="148">
        <v>10</v>
      </c>
      <c r="I1" s="147"/>
      <c r="J1" s="149" t="s">
        <v>26</v>
      </c>
      <c r="K1" s="145">
        <v>0</v>
      </c>
      <c r="L1" s="144"/>
      <c r="M1" s="150"/>
      <c r="N1" s="145"/>
      <c r="O1" s="147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241</v>
      </c>
      <c r="B5" s="104">
        <v>43153</v>
      </c>
      <c r="C5" s="103"/>
      <c r="D5" s="103"/>
      <c r="E5" s="20"/>
      <c r="F5" s="20"/>
      <c r="G5" s="103">
        <f t="shared" ref="G5:H14" si="0">E5-C5</f>
        <v>0</v>
      </c>
      <c r="H5" s="103">
        <f t="shared" si="0"/>
        <v>0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KTX7-N5M-007-S</v>
      </c>
      <c r="AC5" s="22" t="str">
        <f>A1</f>
        <v>KTX7</v>
      </c>
      <c r="AD5" s="9" t="str">
        <f t="shared" ref="AD5:AD13" si="2">A5</f>
        <v>OSA</v>
      </c>
      <c r="AE5" s="9">
        <f t="shared" ref="AE5:AE13" si="3">C5</f>
        <v>0</v>
      </c>
      <c r="AF5" s="23">
        <f t="shared" ref="AF5:AF13" si="4"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242</v>
      </c>
      <c r="B6" s="104">
        <v>43154</v>
      </c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KTX7-N5M-007-S</v>
      </c>
      <c r="AC6" s="22" t="str">
        <f>A1</f>
        <v>KTX7</v>
      </c>
      <c r="AD6" s="9" t="str">
        <f t="shared" si="2"/>
        <v>UKB</v>
      </c>
      <c r="AE6" s="9">
        <f t="shared" si="3"/>
        <v>0</v>
      </c>
      <c r="AF6" s="23">
        <f t="shared" si="4"/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 t="s">
        <v>243</v>
      </c>
      <c r="B7" s="104">
        <v>43155</v>
      </c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KTX7-N5M-007-S</v>
      </c>
      <c r="AC7" s="22" t="str">
        <f>A1</f>
        <v>KTX7</v>
      </c>
      <c r="AD7" s="9" t="str">
        <f t="shared" si="2"/>
        <v>SMZ</v>
      </c>
      <c r="AE7" s="9">
        <f t="shared" si="3"/>
        <v>0</v>
      </c>
      <c r="AF7" s="23">
        <f t="shared" si="4"/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244</v>
      </c>
      <c r="B8" s="104">
        <v>43156</v>
      </c>
      <c r="C8" s="103"/>
      <c r="D8" s="103"/>
      <c r="E8" s="20">
        <v>8</v>
      </c>
      <c r="F8" s="20">
        <v>63</v>
      </c>
      <c r="G8" s="103">
        <f t="shared" si="0"/>
        <v>8</v>
      </c>
      <c r="H8" s="103">
        <f t="shared" si="0"/>
        <v>63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 t="str">
        <f>E1</f>
        <v>KTX7-N5M-007-S</v>
      </c>
      <c r="AC8" s="22" t="str">
        <f>A1</f>
        <v>KTX7</v>
      </c>
      <c r="AD8" s="9" t="str">
        <f t="shared" si="2"/>
        <v>TYO</v>
      </c>
      <c r="AE8" s="9">
        <f t="shared" si="3"/>
        <v>0</v>
      </c>
      <c r="AF8" s="23">
        <f t="shared" si="4"/>
        <v>8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 t="s">
        <v>245</v>
      </c>
      <c r="B9" s="104">
        <v>43160</v>
      </c>
      <c r="C9" s="103">
        <v>50</v>
      </c>
      <c r="D9" s="103">
        <v>700</v>
      </c>
      <c r="E9" s="20">
        <v>45</v>
      </c>
      <c r="F9" s="20">
        <v>590</v>
      </c>
      <c r="G9" s="103">
        <f t="shared" si="0"/>
        <v>-5</v>
      </c>
      <c r="H9" s="103">
        <f t="shared" si="0"/>
        <v>-110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 t="str">
        <f>E1</f>
        <v>KTX7-N5M-007-S</v>
      </c>
      <c r="AC9" s="22" t="str">
        <f>A1</f>
        <v>KTX7</v>
      </c>
      <c r="AD9" s="9" t="str">
        <f t="shared" si="2"/>
        <v>NGB</v>
      </c>
      <c r="AE9" s="9">
        <f t="shared" si="3"/>
        <v>50</v>
      </c>
      <c r="AF9" s="23">
        <f t="shared" si="4"/>
        <v>45</v>
      </c>
      <c r="AG9" s="9"/>
      <c r="AH9" s="9"/>
      <c r="AI9" s="105"/>
      <c r="AJ9" s="105"/>
      <c r="AK9" s="11"/>
      <c r="AL9" s="11"/>
    </row>
    <row r="10" spans="1:38" s="16" customFormat="1" ht="12.75" customHeight="1">
      <c r="A10" s="24" t="s">
        <v>194</v>
      </c>
      <c r="B10" s="104">
        <v>43163</v>
      </c>
      <c r="C10" s="103">
        <v>100</v>
      </c>
      <c r="D10" s="103">
        <v>1400</v>
      </c>
      <c r="E10" s="20"/>
      <c r="F10" s="20"/>
      <c r="G10" s="103">
        <f t="shared" si="0"/>
        <v>-100</v>
      </c>
      <c r="H10" s="103">
        <f t="shared" si="0"/>
        <v>-1400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10</v>
      </c>
      <c r="AB10" s="9" t="str">
        <f>E1</f>
        <v>KTX7-N5M-007-S</v>
      </c>
      <c r="AC10" s="22" t="str">
        <f>A1</f>
        <v>KTX7</v>
      </c>
      <c r="AD10" s="9" t="str">
        <f t="shared" si="2"/>
        <v>HKG</v>
      </c>
      <c r="AE10" s="9">
        <f t="shared" si="3"/>
        <v>100</v>
      </c>
      <c r="AF10" s="23">
        <f t="shared" si="4"/>
        <v>0</v>
      </c>
      <c r="AG10" s="9"/>
      <c r="AH10" s="9"/>
      <c r="AI10" s="105"/>
      <c r="AJ10" s="105"/>
      <c r="AK10" s="11"/>
      <c r="AL10" s="11"/>
    </row>
    <row r="11" spans="1:38" s="16" customFormat="1" ht="12.75" customHeight="1">
      <c r="A11" s="24"/>
      <c r="B11" s="104"/>
      <c r="C11" s="103"/>
      <c r="D11" s="103"/>
      <c r="E11" s="20"/>
      <c r="F11" s="20"/>
      <c r="G11" s="103">
        <f t="shared" si="0"/>
        <v>0</v>
      </c>
      <c r="H11" s="103">
        <f t="shared" si="0"/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10</v>
      </c>
      <c r="AB11" s="9" t="str">
        <f>E1</f>
        <v>KTX7-N5M-007-S</v>
      </c>
      <c r="AC11" s="22" t="str">
        <f>A1</f>
        <v>KTX7</v>
      </c>
      <c r="AD11" s="9">
        <f t="shared" si="2"/>
        <v>0</v>
      </c>
      <c r="AE11" s="9">
        <f t="shared" si="3"/>
        <v>0</v>
      </c>
      <c r="AF11" s="23">
        <f t="shared" si="4"/>
        <v>0</v>
      </c>
      <c r="AG11" s="9"/>
      <c r="AH11" s="9"/>
      <c r="AI11" s="105"/>
      <c r="AJ11" s="105"/>
      <c r="AK11" s="11"/>
      <c r="AL11" s="11"/>
    </row>
    <row r="12" spans="1:38" s="16" customFormat="1" ht="12.75" customHeight="1">
      <c r="A12" s="24"/>
      <c r="B12" s="104"/>
      <c r="C12" s="103"/>
      <c r="D12" s="103"/>
      <c r="E12" s="20"/>
      <c r="F12" s="20"/>
      <c r="G12" s="103">
        <f t="shared" si="0"/>
        <v>0</v>
      </c>
      <c r="H12" s="103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10</v>
      </c>
      <c r="AB12" s="9" t="str">
        <f>E1</f>
        <v>KTX7-N5M-007-S</v>
      </c>
      <c r="AC12" s="22" t="str">
        <f>A1</f>
        <v>KTX7</v>
      </c>
      <c r="AD12" s="9">
        <f t="shared" si="2"/>
        <v>0</v>
      </c>
      <c r="AE12" s="9">
        <f t="shared" si="3"/>
        <v>0</v>
      </c>
      <c r="AF12" s="23">
        <f t="shared" si="4"/>
        <v>0</v>
      </c>
      <c r="AG12" s="9"/>
      <c r="AH12" s="9"/>
      <c r="AI12" s="105"/>
      <c r="AJ12" s="105"/>
      <c r="AK12" s="11"/>
      <c r="AL12" s="11"/>
    </row>
    <row r="13" spans="1:38" s="16" customFormat="1" ht="12.75" customHeight="1">
      <c r="A13" s="24" t="s">
        <v>21</v>
      </c>
      <c r="B13" s="104"/>
      <c r="C13" s="103"/>
      <c r="D13" s="103"/>
      <c r="E13" s="20">
        <v>20</v>
      </c>
      <c r="F13" s="20">
        <v>550</v>
      </c>
      <c r="G13" s="103">
        <f t="shared" si="0"/>
        <v>20</v>
      </c>
      <c r="H13" s="103">
        <f t="shared" si="0"/>
        <v>550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10</v>
      </c>
      <c r="AB13" s="9" t="str">
        <f>E1</f>
        <v>KTX7-N5M-007-S</v>
      </c>
      <c r="AC13" s="22" t="str">
        <f>A1</f>
        <v>KTX7</v>
      </c>
      <c r="AD13" s="9" t="str">
        <f t="shared" si="2"/>
        <v>COSCO T/S</v>
      </c>
      <c r="AE13" s="9">
        <f t="shared" si="3"/>
        <v>0</v>
      </c>
      <c r="AF13" s="23">
        <f t="shared" si="4"/>
        <v>20</v>
      </c>
      <c r="AG13" s="9"/>
      <c r="AH13" s="9"/>
      <c r="AI13" s="105"/>
      <c r="AJ13" s="105"/>
      <c r="AK13" s="11"/>
      <c r="AL13" s="11"/>
    </row>
    <row r="14" spans="1:38" s="32" customFormat="1" ht="12.75" customHeight="1">
      <c r="A14" s="24" t="s">
        <v>22</v>
      </c>
      <c r="B14" s="28"/>
      <c r="C14" s="29">
        <v>150</v>
      </c>
      <c r="D14" s="29">
        <v>2100</v>
      </c>
      <c r="E14" s="30">
        <f>SUM(E5:E13)</f>
        <v>73</v>
      </c>
      <c r="F14" s="30">
        <f>SUM(F5:F13)</f>
        <v>1203</v>
      </c>
      <c r="G14" s="29">
        <f t="shared" si="0"/>
        <v>-77</v>
      </c>
      <c r="H14" s="29">
        <f t="shared" si="0"/>
        <v>-897</v>
      </c>
      <c r="I14" s="31">
        <f t="shared" ref="I14:N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105"/>
      <c r="AJ14" s="105"/>
      <c r="AK14" s="105"/>
      <c r="AL14" s="105"/>
    </row>
    <row r="15" spans="1:38" ht="14.25">
      <c r="E15" s="35">
        <f>E14/C14</f>
        <v>0.48666666666666669</v>
      </c>
      <c r="F15" s="35">
        <f>F14/D14</f>
        <v>0.57285714285714284</v>
      </c>
      <c r="G15" s="32"/>
    </row>
  </sheetData>
  <protectedRanges>
    <protectedRange sqref="F1" name="区域1"/>
  </protectedRanges>
  <mergeCells count="6"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12"/>
  <sheetViews>
    <sheetView workbookViewId="0">
      <selection activeCell="H13" sqref="H13"/>
    </sheetView>
  </sheetViews>
  <sheetFormatPr defaultRowHeight="13.5"/>
  <sheetData>
    <row r="1" spans="1:38" s="12" customFormat="1" ht="12.75" customHeight="1">
      <c r="A1" s="144" t="s">
        <v>238</v>
      </c>
      <c r="B1" s="145" t="s">
        <v>248</v>
      </c>
      <c r="C1" s="146"/>
      <c r="D1" s="147"/>
      <c r="E1" s="145" t="s">
        <v>249</v>
      </c>
      <c r="F1" s="145"/>
      <c r="G1" s="144" t="s">
        <v>0</v>
      </c>
      <c r="H1" s="148">
        <v>10</v>
      </c>
      <c r="I1" s="147"/>
      <c r="J1" s="149" t="s">
        <v>26</v>
      </c>
      <c r="K1" s="145">
        <v>0</v>
      </c>
      <c r="L1" s="144"/>
      <c r="M1" s="150"/>
      <c r="N1" s="145"/>
      <c r="O1" s="147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197</v>
      </c>
      <c r="B5" s="104">
        <v>43159</v>
      </c>
      <c r="C5" s="103">
        <v>30</v>
      </c>
      <c r="D5" s="103">
        <v>420</v>
      </c>
      <c r="E5" s="20"/>
      <c r="F5" s="20"/>
      <c r="G5" s="103">
        <f t="shared" ref="G5:H11" si="0">E5-C5</f>
        <v>-30</v>
      </c>
      <c r="H5" s="103">
        <f t="shared" si="0"/>
        <v>-420</v>
      </c>
      <c r="I5" s="25"/>
      <c r="J5" s="25"/>
      <c r="K5" s="26"/>
      <c r="L5" s="26"/>
      <c r="M5" s="20">
        <f t="shared" ref="M5:N10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10</v>
      </c>
      <c r="AB5" s="9" t="str">
        <f>E1</f>
        <v>KTX7-N1R-003-N</v>
      </c>
      <c r="AC5" s="22" t="str">
        <f>A1</f>
        <v>KTX7</v>
      </c>
      <c r="AD5" s="9" t="str">
        <f t="shared" ref="AD5:AD10" si="2">A5</f>
        <v>HPH</v>
      </c>
      <c r="AE5" s="9">
        <f t="shared" ref="AE5:AE10" si="3">C5</f>
        <v>30</v>
      </c>
      <c r="AF5" s="23">
        <f t="shared" ref="AF5:AF10" si="4">E5</f>
        <v>0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246</v>
      </c>
      <c r="B6" s="104">
        <v>43162</v>
      </c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10</v>
      </c>
      <c r="AB6" s="9" t="str">
        <f>E1</f>
        <v>KTX7-N1R-003-N</v>
      </c>
      <c r="AC6" s="22" t="str">
        <f>A1</f>
        <v>KTX7</v>
      </c>
      <c r="AD6" s="9" t="str">
        <f t="shared" si="2"/>
        <v>KHH</v>
      </c>
      <c r="AE6" s="9">
        <f t="shared" si="3"/>
        <v>0</v>
      </c>
      <c r="AF6" s="23">
        <f t="shared" si="4"/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 t="s">
        <v>247</v>
      </c>
      <c r="B7" s="104">
        <v>43164</v>
      </c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10</v>
      </c>
      <c r="AB7" s="9" t="str">
        <f>E1</f>
        <v>KTX7-N1R-003-N</v>
      </c>
      <c r="AC7" s="22" t="str">
        <f>A1</f>
        <v>KTX7</v>
      </c>
      <c r="AD7" s="9" t="str">
        <f t="shared" si="2"/>
        <v>XMN</v>
      </c>
      <c r="AE7" s="9">
        <f t="shared" si="3"/>
        <v>0</v>
      </c>
      <c r="AF7" s="23">
        <f t="shared" si="4"/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/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10</v>
      </c>
      <c r="AB8" s="9" t="str">
        <f>E1</f>
        <v>KTX7-N1R-003-N</v>
      </c>
      <c r="AC8" s="22" t="str">
        <f>A1</f>
        <v>KTX7</v>
      </c>
      <c r="AD8" s="9">
        <f t="shared" si="2"/>
        <v>0</v>
      </c>
      <c r="AE8" s="9">
        <f t="shared" si="3"/>
        <v>0</v>
      </c>
      <c r="AF8" s="23">
        <f t="shared" si="4"/>
        <v>0</v>
      </c>
      <c r="AG8" s="9"/>
      <c r="AH8" s="9"/>
      <c r="AI8" s="105"/>
      <c r="AJ8" s="105"/>
      <c r="AK8" s="11"/>
      <c r="AL8" s="11"/>
    </row>
    <row r="9" spans="1:38" s="16" customFormat="1" ht="12.75" customHeight="1">
      <c r="A9" s="24"/>
      <c r="B9" s="104"/>
      <c r="C9" s="103"/>
      <c r="D9" s="103"/>
      <c r="E9" s="20"/>
      <c r="F9" s="20"/>
      <c r="G9" s="103">
        <f t="shared" si="0"/>
        <v>0</v>
      </c>
      <c r="H9" s="103">
        <f t="shared" si="0"/>
        <v>0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10</v>
      </c>
      <c r="AB9" s="9" t="str">
        <f>E1</f>
        <v>KTX7-N1R-003-N</v>
      </c>
      <c r="AC9" s="22" t="str">
        <f>A1</f>
        <v>KTX7</v>
      </c>
      <c r="AD9" s="9">
        <f t="shared" si="2"/>
        <v>0</v>
      </c>
      <c r="AE9" s="9">
        <f t="shared" si="3"/>
        <v>0</v>
      </c>
      <c r="AF9" s="23">
        <f t="shared" si="4"/>
        <v>0</v>
      </c>
      <c r="AG9" s="9"/>
      <c r="AH9" s="9"/>
      <c r="AI9" s="105"/>
      <c r="AJ9" s="105"/>
      <c r="AK9" s="11"/>
      <c r="AL9" s="11"/>
    </row>
    <row r="10" spans="1:38" s="16" customFormat="1" ht="12.75" customHeight="1">
      <c r="A10" s="24" t="s">
        <v>21</v>
      </c>
      <c r="B10" s="104"/>
      <c r="C10" s="103"/>
      <c r="D10" s="103"/>
      <c r="E10" s="20"/>
      <c r="F10" s="20"/>
      <c r="G10" s="103">
        <f t="shared" si="0"/>
        <v>0</v>
      </c>
      <c r="H10" s="103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10</v>
      </c>
      <c r="AB10" s="9" t="str">
        <f>E1</f>
        <v>KTX7-N1R-003-N</v>
      </c>
      <c r="AC10" s="22" t="str">
        <f>A1</f>
        <v>KTX7</v>
      </c>
      <c r="AD10" s="9" t="str">
        <f t="shared" si="2"/>
        <v>COSCO T/S</v>
      </c>
      <c r="AE10" s="9">
        <f t="shared" si="3"/>
        <v>0</v>
      </c>
      <c r="AF10" s="23">
        <f t="shared" si="4"/>
        <v>0</v>
      </c>
      <c r="AG10" s="9"/>
      <c r="AH10" s="9"/>
      <c r="AI10" s="105"/>
      <c r="AJ10" s="105"/>
      <c r="AK10" s="11"/>
      <c r="AL10" s="11"/>
    </row>
    <row r="11" spans="1:38" s="32" customFormat="1" ht="12.75" customHeight="1">
      <c r="A11" s="24" t="s">
        <v>22</v>
      </c>
      <c r="B11" s="28"/>
      <c r="C11" s="29">
        <v>30</v>
      </c>
      <c r="D11" s="29">
        <v>420</v>
      </c>
      <c r="E11" s="30">
        <f>SUM(E5:E10)</f>
        <v>0</v>
      </c>
      <c r="F11" s="30">
        <f>SUM(F5:F10)</f>
        <v>0</v>
      </c>
      <c r="G11" s="29">
        <f t="shared" si="0"/>
        <v>-30</v>
      </c>
      <c r="H11" s="29">
        <f t="shared" si="0"/>
        <v>-420</v>
      </c>
      <c r="I11" s="31">
        <f t="shared" ref="I11:N11" si="5">SUM(I5:I10)</f>
        <v>0</v>
      </c>
      <c r="J11" s="31">
        <f t="shared" si="5"/>
        <v>0</v>
      </c>
      <c r="K11" s="31">
        <f t="shared" si="5"/>
        <v>0</v>
      </c>
      <c r="L11" s="31">
        <f t="shared" si="5"/>
        <v>0</v>
      </c>
      <c r="M11" s="31">
        <f t="shared" si="5"/>
        <v>0</v>
      </c>
      <c r="N11" s="31">
        <f t="shared" si="5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/>
      <c r="AB11" s="9"/>
      <c r="AC11" s="22"/>
      <c r="AD11" s="9"/>
      <c r="AE11" s="9"/>
      <c r="AF11" s="9"/>
      <c r="AG11" s="9"/>
      <c r="AH11" s="9"/>
      <c r="AI11" s="105"/>
      <c r="AJ11" s="105"/>
      <c r="AK11" s="105"/>
      <c r="AL11" s="105"/>
    </row>
    <row r="12" spans="1:38" ht="14.25">
      <c r="E12" s="35">
        <f>E11/C11</f>
        <v>0</v>
      </c>
      <c r="F12" s="35">
        <f>F11/D11</f>
        <v>0</v>
      </c>
      <c r="G12" s="32"/>
    </row>
  </sheetData>
  <protectedRanges>
    <protectedRange sqref="F1" name="区域1"/>
  </protectedRanges>
  <mergeCells count="6">
    <mergeCell ref="C2:D3"/>
    <mergeCell ref="E2:F3"/>
    <mergeCell ref="G2:H3"/>
    <mergeCell ref="I2:N2"/>
    <mergeCell ref="O2:O4"/>
    <mergeCell ref="M3:N3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L22"/>
  <sheetViews>
    <sheetView workbookViewId="0">
      <selection activeCell="H13" sqref="H13"/>
    </sheetView>
  </sheetViews>
  <sheetFormatPr defaultRowHeight="13.5"/>
  <sheetData>
    <row r="1" spans="1:38" s="12" customFormat="1" ht="12.75" customHeight="1">
      <c r="A1" s="151" t="s">
        <v>250</v>
      </c>
      <c r="B1" s="152" t="s">
        <v>251</v>
      </c>
      <c r="C1" s="153"/>
      <c r="D1" s="154"/>
      <c r="E1" s="152" t="s">
        <v>252</v>
      </c>
      <c r="F1" s="152"/>
      <c r="G1" s="151" t="s">
        <v>0</v>
      </c>
      <c r="H1" s="155">
        <v>9</v>
      </c>
      <c r="I1" s="154"/>
      <c r="J1" s="156" t="s">
        <v>26</v>
      </c>
      <c r="K1" s="152">
        <v>0</v>
      </c>
      <c r="L1" s="151"/>
      <c r="M1" s="157"/>
      <c r="N1" s="152"/>
      <c r="O1" s="154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646"/>
      <c r="D3" s="646"/>
      <c r="E3" s="646"/>
      <c r="F3" s="646"/>
      <c r="G3" s="646"/>
      <c r="H3" s="646"/>
      <c r="I3" s="103" t="s">
        <v>8</v>
      </c>
      <c r="J3" s="103"/>
      <c r="K3" s="103" t="s">
        <v>10</v>
      </c>
      <c r="L3" s="103"/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253</v>
      </c>
      <c r="B5" s="104">
        <v>43155</v>
      </c>
      <c r="C5" s="103"/>
      <c r="D5" s="103"/>
      <c r="E5" s="20">
        <v>181</v>
      </c>
      <c r="F5" s="20">
        <v>1033</v>
      </c>
      <c r="G5" s="103">
        <f t="shared" ref="G5:H9" si="0">E5-C5</f>
        <v>181</v>
      </c>
      <c r="H5" s="103">
        <f t="shared" si="0"/>
        <v>1033</v>
      </c>
      <c r="I5" s="25"/>
      <c r="J5" s="25"/>
      <c r="K5" s="26"/>
      <c r="L5" s="26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9</v>
      </c>
      <c r="AB5" s="9" t="str">
        <f>E1</f>
        <v>SVG-S5W-031-W</v>
      </c>
      <c r="AC5" s="22" t="str">
        <f>A1</f>
        <v>SVG</v>
      </c>
      <c r="AD5" s="9" t="str">
        <f>A5</f>
        <v>YTN</v>
      </c>
      <c r="AE5" s="9">
        <f>C5</f>
        <v>0</v>
      </c>
      <c r="AF5" s="23">
        <f>E5</f>
        <v>181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 t="s">
        <v>194</v>
      </c>
      <c r="B6" s="104">
        <v>43156</v>
      </c>
      <c r="C6" s="103">
        <v>200</v>
      </c>
      <c r="D6" s="103">
        <v>2800</v>
      </c>
      <c r="E6" s="20">
        <v>80</v>
      </c>
      <c r="F6" s="20">
        <v>1176</v>
      </c>
      <c r="G6" s="103">
        <f t="shared" si="0"/>
        <v>-120</v>
      </c>
      <c r="H6" s="103">
        <f t="shared" si="0"/>
        <v>-1624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9</v>
      </c>
      <c r="AB6" s="9" t="str">
        <f>E1</f>
        <v>SVG-S5W-031-W</v>
      </c>
      <c r="AC6" s="22" t="str">
        <f>A1</f>
        <v>SVG</v>
      </c>
      <c r="AD6" s="9" t="str">
        <f>A6</f>
        <v>HKG</v>
      </c>
      <c r="AE6" s="9">
        <f>C6</f>
        <v>200</v>
      </c>
      <c r="AF6" s="23">
        <f>E6</f>
        <v>80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27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9</v>
      </c>
      <c r="AB7" s="9" t="str">
        <f>E1</f>
        <v>SVG-S5W-031-W</v>
      </c>
      <c r="AC7" s="22" t="str">
        <f>A1</f>
        <v>SVG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21</v>
      </c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9</v>
      </c>
      <c r="AB8" s="9" t="str">
        <f>E1</f>
        <v>SVG-S5W-031-W</v>
      </c>
      <c r="AC8" s="22" t="str">
        <f>A1</f>
        <v>SVG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32" customFormat="1" ht="12.75" customHeight="1">
      <c r="A9" s="24" t="s">
        <v>22</v>
      </c>
      <c r="B9" s="28"/>
      <c r="C9" s="29">
        <v>200</v>
      </c>
      <c r="D9" s="29">
        <v>2800</v>
      </c>
      <c r="E9" s="30">
        <f>SUM(E5:E8)</f>
        <v>261</v>
      </c>
      <c r="F9" s="30">
        <f>SUM(F5:F8)</f>
        <v>2209</v>
      </c>
      <c r="G9" s="29">
        <f t="shared" si="0"/>
        <v>61</v>
      </c>
      <c r="H9" s="29">
        <f t="shared" si="0"/>
        <v>-591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  <row r="10" spans="1:38" s="32" customFormat="1" ht="12.75" customHeight="1">
      <c r="A10" s="33"/>
      <c r="C10" s="34"/>
      <c r="E10" s="35">
        <f>E9/C9</f>
        <v>1.3049999999999999</v>
      </c>
      <c r="F10" s="35">
        <f>F9/D9</f>
        <v>0.78892857142857142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3" spans="1:38" s="12" customFormat="1" ht="12.75" customHeight="1">
      <c r="A13" s="151" t="s">
        <v>250</v>
      </c>
      <c r="B13" s="152" t="s">
        <v>254</v>
      </c>
      <c r="C13" s="153"/>
      <c r="D13" s="154"/>
      <c r="E13" s="152" t="s">
        <v>255</v>
      </c>
      <c r="F13" s="152"/>
      <c r="G13" s="151" t="s">
        <v>0</v>
      </c>
      <c r="H13" s="155">
        <v>9</v>
      </c>
      <c r="I13" s="154"/>
      <c r="J13" s="156" t="s">
        <v>26</v>
      </c>
      <c r="K13" s="152">
        <v>0</v>
      </c>
      <c r="L13" s="151"/>
      <c r="M13" s="157"/>
      <c r="N13" s="152"/>
      <c r="O13" s="154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5"/>
      <c r="AJ13" s="105"/>
      <c r="AK13" s="11"/>
    </row>
    <row r="14" spans="1:38" s="16" customFormat="1" ht="12.75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  <c r="AL14" s="11"/>
    </row>
    <row r="15" spans="1:38" s="16" customFormat="1" ht="12.75" customHeight="1">
      <c r="A15" s="17" t="s">
        <v>6</v>
      </c>
      <c r="B15" s="104" t="s">
        <v>7</v>
      </c>
      <c r="C15" s="646"/>
      <c r="D15" s="646"/>
      <c r="E15" s="646"/>
      <c r="F15" s="646"/>
      <c r="G15" s="646"/>
      <c r="H15" s="646"/>
      <c r="I15" s="103" t="s">
        <v>8</v>
      </c>
      <c r="J15" s="103"/>
      <c r="K15" s="103" t="s">
        <v>10</v>
      </c>
      <c r="L15" s="103"/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3"/>
      <c r="B16" s="14"/>
      <c r="C16" s="103" t="s">
        <v>13</v>
      </c>
      <c r="D16" s="103" t="s">
        <v>14</v>
      </c>
      <c r="E16" s="103" t="s">
        <v>13</v>
      </c>
      <c r="F16" s="103" t="s">
        <v>14</v>
      </c>
      <c r="G16" s="103" t="s">
        <v>13</v>
      </c>
      <c r="H16" s="103" t="s">
        <v>14</v>
      </c>
      <c r="I16" s="103" t="s">
        <v>13</v>
      </c>
      <c r="J16" s="103" t="s">
        <v>14</v>
      </c>
      <c r="K16" s="103" t="s">
        <v>13</v>
      </c>
      <c r="L16" s="103" t="s">
        <v>14</v>
      </c>
      <c r="M16" s="103"/>
      <c r="N16" s="103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5"/>
      <c r="AJ16" s="105"/>
      <c r="AK16" s="11"/>
      <c r="AL16" s="11"/>
    </row>
    <row r="17" spans="1:38" s="16" customFormat="1" ht="12.75" customHeight="1">
      <c r="A17" s="24" t="s">
        <v>253</v>
      </c>
      <c r="B17" s="104">
        <f>B5+7</f>
        <v>43162</v>
      </c>
      <c r="C17" s="103"/>
      <c r="D17" s="103"/>
      <c r="E17" s="20"/>
      <c r="F17" s="20"/>
      <c r="G17" s="103">
        <f t="shared" ref="G17:H21" si="3">E17-C17</f>
        <v>0</v>
      </c>
      <c r="H17" s="103">
        <f t="shared" si="3"/>
        <v>0</v>
      </c>
      <c r="I17" s="25"/>
      <c r="J17" s="25"/>
      <c r="K17" s="26"/>
      <c r="L17" s="26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9</v>
      </c>
      <c r="AB17" s="9" t="str">
        <f>E13</f>
        <v>SVG-S5W-032-W</v>
      </c>
      <c r="AC17" s="22" t="str">
        <f>A13</f>
        <v>SVG</v>
      </c>
      <c r="AD17" s="9" t="str">
        <f>A17</f>
        <v>YTN</v>
      </c>
      <c r="AE17" s="9">
        <f>C17</f>
        <v>0</v>
      </c>
      <c r="AF17" s="23">
        <f>E17</f>
        <v>0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 t="s">
        <v>194</v>
      </c>
      <c r="B18" s="104">
        <f>B6+7</f>
        <v>43163</v>
      </c>
      <c r="C18" s="103">
        <v>200</v>
      </c>
      <c r="D18" s="103">
        <v>2800</v>
      </c>
      <c r="E18" s="20">
        <v>8</v>
      </c>
      <c r="F18" s="20">
        <v>178</v>
      </c>
      <c r="G18" s="103">
        <f t="shared" si="3"/>
        <v>-192</v>
      </c>
      <c r="H18" s="103">
        <f t="shared" si="3"/>
        <v>-2622</v>
      </c>
      <c r="I18" s="25"/>
      <c r="J18" s="25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9</v>
      </c>
      <c r="AB18" s="9" t="str">
        <f>E13</f>
        <v>SVG-S5W-032-W</v>
      </c>
      <c r="AC18" s="22" t="str">
        <f>A13</f>
        <v>SVG</v>
      </c>
      <c r="AD18" s="9" t="str">
        <f>A18</f>
        <v>HKG</v>
      </c>
      <c r="AE18" s="9">
        <f>C18</f>
        <v>200</v>
      </c>
      <c r="AF18" s="23">
        <f>E18</f>
        <v>8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/>
      <c r="B19" s="27"/>
      <c r="C19" s="103"/>
      <c r="D19" s="103"/>
      <c r="E19" s="20"/>
      <c r="F19" s="20"/>
      <c r="G19" s="103">
        <f t="shared" si="3"/>
        <v>0</v>
      </c>
      <c r="H19" s="103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9</v>
      </c>
      <c r="AB19" s="9" t="str">
        <f>E13</f>
        <v>SVG-S5W-032-W</v>
      </c>
      <c r="AC19" s="22" t="str">
        <f>A13</f>
        <v>SVG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 t="s">
        <v>21</v>
      </c>
      <c r="B20" s="104"/>
      <c r="C20" s="103"/>
      <c r="D20" s="103"/>
      <c r="E20" s="20"/>
      <c r="F20" s="20"/>
      <c r="G20" s="103">
        <f t="shared" si="3"/>
        <v>0</v>
      </c>
      <c r="H20" s="103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9</v>
      </c>
      <c r="AB20" s="9" t="str">
        <f>E13</f>
        <v>SVG-S5W-032-W</v>
      </c>
      <c r="AC20" s="22" t="str">
        <f>A13</f>
        <v>SVG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32" customFormat="1" ht="12.75" customHeight="1">
      <c r="A21" s="24" t="s">
        <v>22</v>
      </c>
      <c r="B21" s="28"/>
      <c r="C21" s="29">
        <v>200</v>
      </c>
      <c r="D21" s="29">
        <v>2800</v>
      </c>
      <c r="E21" s="30">
        <f>SUM(E17:E20)</f>
        <v>8</v>
      </c>
      <c r="F21" s="30">
        <f>SUM(F17:F20)</f>
        <v>178</v>
      </c>
      <c r="G21" s="29">
        <f t="shared" si="3"/>
        <v>-192</v>
      </c>
      <c r="H21" s="29">
        <f t="shared" si="3"/>
        <v>-2622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5"/>
      <c r="AJ21" s="105"/>
      <c r="AK21" s="105"/>
      <c r="AL21" s="105"/>
    </row>
    <row r="22" spans="1:38" s="32" customFormat="1" ht="12.75" customHeight="1">
      <c r="A22" s="33"/>
      <c r="C22" s="34"/>
      <c r="E22" s="35">
        <f>E21/C21</f>
        <v>0.04</v>
      </c>
      <c r="F22" s="35">
        <f>F21/D21</f>
        <v>6.357142857142857E-2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105"/>
      <c r="AJ22" s="105"/>
      <c r="AK22" s="105"/>
      <c r="AL22" s="105"/>
    </row>
  </sheetData>
  <protectedRanges>
    <protectedRange sqref="F1 F13" name="区域1"/>
  </protectedRanges>
  <mergeCells count="12">
    <mergeCell ref="C2:D3"/>
    <mergeCell ref="E2:F3"/>
    <mergeCell ref="G2:H3"/>
    <mergeCell ref="I2:N2"/>
    <mergeCell ref="O2:O4"/>
    <mergeCell ref="M3:N3"/>
    <mergeCell ref="C14:D15"/>
    <mergeCell ref="E14:F15"/>
    <mergeCell ref="G14:H15"/>
    <mergeCell ref="I14:N14"/>
    <mergeCell ref="O14:O16"/>
    <mergeCell ref="M15:N1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L131"/>
  <sheetViews>
    <sheetView topLeftCell="A101" workbookViewId="0">
      <selection activeCell="E138" sqref="E138"/>
    </sheetView>
  </sheetViews>
  <sheetFormatPr defaultRowHeight="13.5"/>
  <sheetData>
    <row r="1" spans="1:38" ht="14.25" hidden="1">
      <c r="A1" s="199" t="s">
        <v>293</v>
      </c>
      <c r="B1" s="200" t="s">
        <v>358</v>
      </c>
      <c r="C1" s="201"/>
      <c r="D1" s="202"/>
      <c r="E1" s="200" t="s">
        <v>359</v>
      </c>
      <c r="F1" s="200"/>
      <c r="G1" s="199" t="s">
        <v>295</v>
      </c>
      <c r="H1" s="203">
        <v>12</v>
      </c>
      <c r="I1" s="202"/>
      <c r="J1" s="204" t="s">
        <v>296</v>
      </c>
      <c r="K1" s="410">
        <v>1.5</v>
      </c>
      <c r="L1" s="199"/>
      <c r="M1" s="205"/>
      <c r="N1" s="200"/>
      <c r="O1" s="202"/>
      <c r="P1" s="213"/>
      <c r="Q1" s="213"/>
      <c r="R1" s="213"/>
      <c r="S1" s="213"/>
      <c r="T1" s="213"/>
      <c r="U1" s="213"/>
      <c r="V1" s="213"/>
      <c r="W1" s="234"/>
      <c r="X1" s="213"/>
      <c r="Y1" s="213"/>
      <c r="Z1" s="213"/>
      <c r="AA1" s="207"/>
      <c r="AB1" s="207"/>
      <c r="AC1" s="207"/>
      <c r="AD1" s="207"/>
      <c r="AE1" s="207"/>
      <c r="AF1" s="207"/>
      <c r="AG1" s="207"/>
      <c r="AH1" s="207"/>
      <c r="AI1" s="208"/>
      <c r="AJ1" s="208"/>
      <c r="AK1" s="209"/>
      <c r="AL1" s="209"/>
    </row>
    <row r="2" spans="1:38" ht="14.25" hidden="1">
      <c r="A2" s="211"/>
      <c r="B2" s="212"/>
      <c r="C2" s="639" t="s">
        <v>297</v>
      </c>
      <c r="D2" s="639"/>
      <c r="E2" s="639" t="s">
        <v>298</v>
      </c>
      <c r="F2" s="639"/>
      <c r="G2" s="639" t="s">
        <v>299</v>
      </c>
      <c r="H2" s="639"/>
      <c r="I2" s="640" t="s">
        <v>300</v>
      </c>
      <c r="J2" s="641"/>
      <c r="K2" s="641"/>
      <c r="L2" s="641"/>
      <c r="M2" s="641"/>
      <c r="N2" s="642"/>
      <c r="O2" s="643" t="s">
        <v>301</v>
      </c>
      <c r="P2" s="213"/>
      <c r="Q2" s="213"/>
      <c r="R2" s="213"/>
      <c r="S2" s="213"/>
      <c r="T2" s="213"/>
      <c r="U2" s="213"/>
      <c r="V2" s="213"/>
      <c r="W2" s="234"/>
      <c r="X2" s="213"/>
      <c r="Y2" s="213"/>
      <c r="Z2" s="213"/>
      <c r="AA2" s="207"/>
      <c r="AB2" s="207"/>
      <c r="AC2" s="207"/>
      <c r="AD2" s="207"/>
      <c r="AE2" s="207"/>
      <c r="AF2" s="207"/>
      <c r="AG2" s="207"/>
      <c r="AH2" s="207"/>
      <c r="AI2" s="208"/>
      <c r="AJ2" s="208"/>
      <c r="AK2" s="209"/>
      <c r="AL2" s="209"/>
    </row>
    <row r="3" spans="1:38" ht="14.25" hidden="1">
      <c r="A3" s="214" t="s">
        <v>6</v>
      </c>
      <c r="B3" s="215" t="s">
        <v>7</v>
      </c>
      <c r="C3" s="639"/>
      <c r="D3" s="639"/>
      <c r="E3" s="639"/>
      <c r="F3" s="639"/>
      <c r="G3" s="639"/>
      <c r="H3" s="639"/>
      <c r="I3" s="243" t="s">
        <v>302</v>
      </c>
      <c r="J3" s="243" t="s">
        <v>9</v>
      </c>
      <c r="K3" s="243" t="s">
        <v>303</v>
      </c>
      <c r="L3" s="243" t="s">
        <v>11</v>
      </c>
      <c r="M3" s="640" t="s">
        <v>304</v>
      </c>
      <c r="N3" s="642"/>
      <c r="O3" s="644"/>
      <c r="P3" s="213"/>
      <c r="Q3" s="213"/>
      <c r="R3" s="213"/>
      <c r="S3" s="234"/>
      <c r="T3" s="213"/>
      <c r="U3" s="213"/>
      <c r="V3" s="213"/>
      <c r="W3" s="207"/>
      <c r="X3" s="207"/>
      <c r="Y3" s="207"/>
      <c r="Z3" s="207"/>
      <c r="AA3" s="207"/>
      <c r="AB3" s="207"/>
      <c r="AC3" s="221"/>
      <c r="AD3" s="207"/>
      <c r="AE3" s="207"/>
      <c r="AF3" s="222"/>
      <c r="AG3" s="209"/>
      <c r="AH3" s="209"/>
      <c r="AI3" s="235"/>
      <c r="AJ3" s="235"/>
      <c r="AK3" s="235"/>
      <c r="AL3" s="235"/>
    </row>
    <row r="4" spans="1:38" ht="14.25" hidden="1">
      <c r="A4" s="211"/>
      <c r="B4" s="212"/>
      <c r="C4" s="243" t="s">
        <v>13</v>
      </c>
      <c r="D4" s="243" t="s">
        <v>14</v>
      </c>
      <c r="E4" s="243" t="s">
        <v>13</v>
      </c>
      <c r="F4" s="243" t="s">
        <v>14</v>
      </c>
      <c r="G4" s="243" t="s">
        <v>13</v>
      </c>
      <c r="H4" s="243" t="s">
        <v>14</v>
      </c>
      <c r="I4" s="243" t="s">
        <v>13</v>
      </c>
      <c r="J4" s="243" t="s">
        <v>14</v>
      </c>
      <c r="K4" s="243" t="s">
        <v>13</v>
      </c>
      <c r="L4" s="243" t="s">
        <v>14</v>
      </c>
      <c r="M4" s="243"/>
      <c r="N4" s="243"/>
      <c r="O4" s="645"/>
      <c r="P4" s="213"/>
      <c r="Q4" s="213"/>
      <c r="R4" s="213"/>
      <c r="S4" s="234"/>
      <c r="T4" s="213"/>
      <c r="U4" s="213"/>
      <c r="V4" s="213"/>
      <c r="W4" s="207"/>
      <c r="X4" s="207"/>
      <c r="Y4" s="207"/>
      <c r="Z4" s="207"/>
      <c r="AA4" s="207" t="s">
        <v>305</v>
      </c>
      <c r="AB4" s="207" t="s">
        <v>306</v>
      </c>
      <c r="AC4" s="207" t="s">
        <v>307</v>
      </c>
      <c r="AD4" s="207" t="s">
        <v>308</v>
      </c>
      <c r="AE4" s="207" t="s">
        <v>309</v>
      </c>
      <c r="AF4" s="207" t="s">
        <v>310</v>
      </c>
      <c r="AG4" s="209"/>
      <c r="AH4" s="209"/>
      <c r="AI4" s="235"/>
      <c r="AJ4" s="235"/>
      <c r="AK4" s="235"/>
      <c r="AL4" s="235"/>
    </row>
    <row r="5" spans="1:38" ht="14.25" hidden="1">
      <c r="A5" s="217" t="s">
        <v>311</v>
      </c>
      <c r="B5" s="215"/>
      <c r="C5" s="243">
        <v>100</v>
      </c>
      <c r="D5" s="243">
        <v>1400</v>
      </c>
      <c r="E5" s="218"/>
      <c r="F5" s="218"/>
      <c r="G5" s="243">
        <v>-100</v>
      </c>
      <c r="H5" s="243">
        <v>-1400</v>
      </c>
      <c r="I5" s="219"/>
      <c r="J5" s="219"/>
      <c r="K5" s="218"/>
      <c r="L5" s="218"/>
      <c r="M5" s="218">
        <v>0</v>
      </c>
      <c r="N5" s="218">
        <v>0</v>
      </c>
      <c r="O5" s="220"/>
      <c r="P5" s="213"/>
      <c r="Q5" s="213"/>
      <c r="R5" s="213"/>
      <c r="S5" s="234"/>
      <c r="T5" s="213"/>
      <c r="U5" s="213"/>
      <c r="V5" s="213"/>
      <c r="W5" s="207"/>
      <c r="X5" s="207"/>
      <c r="Y5" s="207"/>
      <c r="Z5" s="207"/>
      <c r="AA5" s="9">
        <f>H1</f>
        <v>12</v>
      </c>
      <c r="AB5" s="9" t="str">
        <f>E1</f>
        <v>CNP2-TCX-011-N</v>
      </c>
      <c r="AC5" s="22" t="str">
        <f>A1</f>
        <v>CNP2</v>
      </c>
      <c r="AD5" s="9" t="str">
        <f t="shared" ref="AD5:AD17" si="0">A5</f>
        <v>RCL合作</v>
      </c>
      <c r="AE5" s="9">
        <f t="shared" ref="AE5:AE17" si="1">C5</f>
        <v>100</v>
      </c>
      <c r="AF5" s="23">
        <f t="shared" ref="AF5:AF17" si="2">E5</f>
        <v>0</v>
      </c>
      <c r="AG5" s="209"/>
      <c r="AH5" s="209"/>
      <c r="AI5" s="235"/>
      <c r="AJ5" s="235"/>
      <c r="AK5" s="235"/>
      <c r="AL5" s="235"/>
    </row>
    <row r="6" spans="1:38" ht="14.25" hidden="1">
      <c r="A6" s="217" t="s">
        <v>360</v>
      </c>
      <c r="B6" s="215">
        <v>43175</v>
      </c>
      <c r="C6" s="243"/>
      <c r="D6" s="243"/>
      <c r="E6" s="218"/>
      <c r="F6" s="218"/>
      <c r="G6" s="243"/>
      <c r="H6" s="243"/>
      <c r="I6" s="218"/>
      <c r="J6" s="218"/>
      <c r="K6" s="218"/>
      <c r="L6" s="218"/>
      <c r="M6" s="218">
        <v>0</v>
      </c>
      <c r="N6" s="218">
        <v>0</v>
      </c>
      <c r="O6" s="220"/>
      <c r="P6" s="213"/>
      <c r="Q6" s="213"/>
      <c r="R6" s="213"/>
      <c r="S6" s="234"/>
      <c r="T6" s="213"/>
      <c r="U6" s="213"/>
      <c r="V6" s="213"/>
      <c r="W6" s="207"/>
      <c r="X6" s="207"/>
      <c r="Y6" s="207"/>
      <c r="Z6" s="207"/>
      <c r="AA6" s="9">
        <f>AA5</f>
        <v>12</v>
      </c>
      <c r="AB6" s="9" t="str">
        <f>AB5</f>
        <v>CNP2-TCX-011-N</v>
      </c>
      <c r="AC6" s="9" t="str">
        <f>AC5</f>
        <v>CNP2</v>
      </c>
      <c r="AD6" s="9" t="str">
        <f t="shared" si="0"/>
        <v>MNL</v>
      </c>
      <c r="AE6" s="9">
        <f t="shared" si="1"/>
        <v>0</v>
      </c>
      <c r="AF6" s="23">
        <f t="shared" si="2"/>
        <v>0</v>
      </c>
      <c r="AG6" s="209"/>
      <c r="AH6" s="209"/>
      <c r="AI6" s="235"/>
      <c r="AJ6" s="235"/>
      <c r="AK6" s="235"/>
      <c r="AL6" s="235"/>
    </row>
    <row r="7" spans="1:38" ht="14.25" hidden="1">
      <c r="A7" s="217" t="s">
        <v>361</v>
      </c>
      <c r="B7" s="215">
        <v>43176</v>
      </c>
      <c r="C7" s="243"/>
      <c r="D7" s="243"/>
      <c r="E7" s="218"/>
      <c r="F7" s="218"/>
      <c r="G7" s="243"/>
      <c r="H7" s="243"/>
      <c r="I7" s="218"/>
      <c r="J7" s="218"/>
      <c r="K7" s="218"/>
      <c r="L7" s="218"/>
      <c r="M7" s="218">
        <v>0</v>
      </c>
      <c r="N7" s="218">
        <v>0</v>
      </c>
      <c r="O7" s="220"/>
      <c r="P7" s="213"/>
      <c r="Q7" s="213"/>
      <c r="R7" s="213"/>
      <c r="S7" s="234"/>
      <c r="T7" s="213"/>
      <c r="U7" s="213"/>
      <c r="V7" s="213"/>
      <c r="W7" s="207"/>
      <c r="X7" s="207"/>
      <c r="Y7" s="207"/>
      <c r="Z7" s="207"/>
      <c r="AA7" s="9">
        <f t="shared" ref="AA7:AC17" si="3">AA6</f>
        <v>12</v>
      </c>
      <c r="AB7" s="9" t="str">
        <f t="shared" si="3"/>
        <v>CNP2-TCX-011-N</v>
      </c>
      <c r="AC7" s="9" t="str">
        <f t="shared" si="3"/>
        <v>CNP2</v>
      </c>
      <c r="AD7" s="9" t="str">
        <f t="shared" si="0"/>
        <v>MNS</v>
      </c>
      <c r="AE7" s="9">
        <f t="shared" si="1"/>
        <v>0</v>
      </c>
      <c r="AF7" s="23">
        <f t="shared" si="2"/>
        <v>0</v>
      </c>
      <c r="AG7" s="209"/>
      <c r="AH7" s="209"/>
      <c r="AI7" s="235"/>
      <c r="AJ7" s="235"/>
      <c r="AK7" s="235"/>
      <c r="AL7" s="235"/>
    </row>
    <row r="8" spans="1:38" ht="14.25" hidden="1">
      <c r="A8" s="217" t="s">
        <v>362</v>
      </c>
      <c r="B8" s="215">
        <v>43176</v>
      </c>
      <c r="C8" s="243">
        <v>2350</v>
      </c>
      <c r="D8" s="243">
        <v>32900</v>
      </c>
      <c r="E8" s="218">
        <v>206</v>
      </c>
      <c r="F8" s="218">
        <v>2626</v>
      </c>
      <c r="G8" s="244">
        <f>E8-C8</f>
        <v>-2144</v>
      </c>
      <c r="H8" s="244">
        <f>F8-D8</f>
        <v>-30274</v>
      </c>
      <c r="I8" s="218"/>
      <c r="J8" s="218"/>
      <c r="K8" s="218"/>
      <c r="L8" s="218"/>
      <c r="M8" s="218">
        <v>0</v>
      </c>
      <c r="N8" s="218">
        <v>0</v>
      </c>
      <c r="O8" s="220"/>
      <c r="P8" s="213"/>
      <c r="Q8" s="213"/>
      <c r="R8" s="213"/>
      <c r="S8" s="234"/>
      <c r="T8" s="213"/>
      <c r="U8" s="213"/>
      <c r="V8" s="213"/>
      <c r="W8" s="207"/>
      <c r="X8" s="207"/>
      <c r="Y8" s="207"/>
      <c r="Z8" s="207"/>
      <c r="AA8" s="9">
        <f t="shared" si="3"/>
        <v>12</v>
      </c>
      <c r="AB8" s="9" t="str">
        <f t="shared" si="3"/>
        <v>CNP2-TCX-011-N</v>
      </c>
      <c r="AC8" s="9" t="str">
        <f t="shared" si="3"/>
        <v>CNP2</v>
      </c>
      <c r="AD8" s="9" t="str">
        <f t="shared" si="0"/>
        <v>BTG</v>
      </c>
      <c r="AE8" s="9">
        <f t="shared" si="1"/>
        <v>2350</v>
      </c>
      <c r="AF8" s="23">
        <f t="shared" si="2"/>
        <v>206</v>
      </c>
      <c r="AG8" s="209"/>
      <c r="AH8" s="209"/>
      <c r="AI8" s="235"/>
      <c r="AJ8" s="235"/>
      <c r="AK8" s="235"/>
      <c r="AL8" s="235"/>
    </row>
    <row r="9" spans="1:38" ht="14.25" hidden="1">
      <c r="A9" s="217" t="s">
        <v>363</v>
      </c>
      <c r="B9" s="215">
        <v>43179</v>
      </c>
      <c r="C9" s="243"/>
      <c r="D9" s="243"/>
      <c r="E9" s="218">
        <v>84</v>
      </c>
      <c r="F9" s="218">
        <v>1252</v>
      </c>
      <c r="G9" s="243"/>
      <c r="H9" s="243"/>
      <c r="I9" s="219"/>
      <c r="J9" s="219"/>
      <c r="K9" s="223"/>
      <c r="L9" s="223"/>
      <c r="M9" s="218">
        <v>0</v>
      </c>
      <c r="N9" s="218">
        <v>0</v>
      </c>
      <c r="O9" s="220"/>
      <c r="P9" s="213"/>
      <c r="Q9" s="213"/>
      <c r="R9" s="213"/>
      <c r="S9" s="234"/>
      <c r="T9" s="213"/>
      <c r="U9" s="213"/>
      <c r="V9" s="213"/>
      <c r="W9" s="207"/>
      <c r="X9" s="207"/>
      <c r="Y9" s="207"/>
      <c r="Z9" s="207"/>
      <c r="AA9" s="9">
        <f t="shared" si="3"/>
        <v>12</v>
      </c>
      <c r="AB9" s="9" t="str">
        <f t="shared" si="3"/>
        <v>CNP2-TCX-011-N</v>
      </c>
      <c r="AC9" s="9" t="str">
        <f t="shared" si="3"/>
        <v>CNP2</v>
      </c>
      <c r="AD9" s="9" t="str">
        <f t="shared" si="0"/>
        <v>HKG</v>
      </c>
      <c r="AE9" s="9">
        <f t="shared" si="1"/>
        <v>0</v>
      </c>
      <c r="AF9" s="23">
        <f t="shared" si="2"/>
        <v>84</v>
      </c>
      <c r="AG9" s="209"/>
      <c r="AH9" s="209"/>
      <c r="AI9" s="235"/>
      <c r="AJ9" s="235"/>
      <c r="AK9" s="235"/>
      <c r="AL9" s="235"/>
    </row>
    <row r="10" spans="1:38" ht="14.25" hidden="1">
      <c r="A10" s="217"/>
      <c r="B10" s="215"/>
      <c r="C10" s="243"/>
      <c r="D10" s="243"/>
      <c r="E10" s="218"/>
      <c r="F10" s="218"/>
      <c r="G10" s="243"/>
      <c r="H10" s="243"/>
      <c r="I10" s="223"/>
      <c r="J10" s="223"/>
      <c r="K10" s="223"/>
      <c r="L10" s="223"/>
      <c r="M10" s="218">
        <v>0</v>
      </c>
      <c r="N10" s="218">
        <v>0</v>
      </c>
      <c r="O10" s="220"/>
      <c r="P10" s="213"/>
      <c r="Q10" s="213"/>
      <c r="R10" s="213"/>
      <c r="S10" s="234"/>
      <c r="T10" s="213"/>
      <c r="U10" s="213"/>
      <c r="V10" s="213"/>
      <c r="W10" s="207"/>
      <c r="X10" s="207"/>
      <c r="Y10" s="207"/>
      <c r="Z10" s="207"/>
      <c r="AA10" s="9">
        <f t="shared" si="3"/>
        <v>12</v>
      </c>
      <c r="AB10" s="9" t="str">
        <f t="shared" si="3"/>
        <v>CNP2-TCX-011-N</v>
      </c>
      <c r="AC10" s="9" t="str">
        <f t="shared" si="3"/>
        <v>CNP2</v>
      </c>
      <c r="AD10" s="9">
        <f t="shared" si="0"/>
        <v>0</v>
      </c>
      <c r="AE10" s="9">
        <f t="shared" si="1"/>
        <v>0</v>
      </c>
      <c r="AF10" s="23">
        <f t="shared" si="2"/>
        <v>0</v>
      </c>
      <c r="AG10" s="209"/>
      <c r="AH10" s="209"/>
      <c r="AI10" s="235"/>
      <c r="AJ10" s="235"/>
      <c r="AK10" s="235"/>
      <c r="AL10" s="235"/>
    </row>
    <row r="11" spans="1:38" ht="14.25" hidden="1">
      <c r="A11" s="217"/>
      <c r="B11" s="215"/>
      <c r="C11" s="243"/>
      <c r="D11" s="243"/>
      <c r="E11" s="218"/>
      <c r="F11" s="218"/>
      <c r="G11" s="243"/>
      <c r="H11" s="243"/>
      <c r="I11" s="219"/>
      <c r="J11" s="219"/>
      <c r="K11" s="218"/>
      <c r="L11" s="218"/>
      <c r="M11" s="218">
        <v>0</v>
      </c>
      <c r="N11" s="218">
        <v>0</v>
      </c>
      <c r="O11" s="220"/>
      <c r="P11" s="213"/>
      <c r="Q11" s="213"/>
      <c r="R11" s="213"/>
      <c r="S11" s="234"/>
      <c r="T11" s="213"/>
      <c r="U11" s="213"/>
      <c r="V11" s="213"/>
      <c r="W11" s="207"/>
      <c r="X11" s="207"/>
      <c r="Y11" s="207"/>
      <c r="Z11" s="207"/>
      <c r="AA11" s="9">
        <f t="shared" si="3"/>
        <v>12</v>
      </c>
      <c r="AB11" s="9" t="str">
        <f t="shared" si="3"/>
        <v>CNP2-TCX-011-N</v>
      </c>
      <c r="AC11" s="9" t="str">
        <f t="shared" si="3"/>
        <v>CNP2</v>
      </c>
      <c r="AD11" s="9">
        <f t="shared" si="0"/>
        <v>0</v>
      </c>
      <c r="AE11" s="9">
        <f t="shared" si="1"/>
        <v>0</v>
      </c>
      <c r="AF11" s="23">
        <f t="shared" si="2"/>
        <v>0</v>
      </c>
      <c r="AG11" s="209"/>
      <c r="AH11" s="209"/>
      <c r="AI11" s="235"/>
      <c r="AJ11" s="235"/>
      <c r="AK11" s="235"/>
      <c r="AL11" s="235"/>
    </row>
    <row r="12" spans="1:38" ht="14.25" hidden="1">
      <c r="A12" s="217"/>
      <c r="B12" s="215"/>
      <c r="C12" s="243"/>
      <c r="D12" s="243"/>
      <c r="E12" s="218"/>
      <c r="F12" s="218"/>
      <c r="G12" s="243"/>
      <c r="H12" s="243"/>
      <c r="I12" s="218"/>
      <c r="J12" s="218"/>
      <c r="K12" s="218"/>
      <c r="L12" s="218"/>
      <c r="M12" s="218">
        <v>0</v>
      </c>
      <c r="N12" s="218">
        <v>0</v>
      </c>
      <c r="O12" s="220"/>
      <c r="P12" s="213"/>
      <c r="Q12" s="213"/>
      <c r="R12" s="213"/>
      <c r="S12" s="234"/>
      <c r="T12" s="213"/>
      <c r="U12" s="213"/>
      <c r="V12" s="213"/>
      <c r="W12" s="207"/>
      <c r="X12" s="207"/>
      <c r="Y12" s="207"/>
      <c r="Z12" s="207"/>
      <c r="AA12" s="9">
        <f t="shared" si="3"/>
        <v>12</v>
      </c>
      <c r="AB12" s="9" t="str">
        <f t="shared" si="3"/>
        <v>CNP2-TCX-011-N</v>
      </c>
      <c r="AC12" s="9" t="str">
        <f t="shared" si="3"/>
        <v>CNP2</v>
      </c>
      <c r="AD12" s="9">
        <f t="shared" si="0"/>
        <v>0</v>
      </c>
      <c r="AE12" s="9">
        <f t="shared" si="1"/>
        <v>0</v>
      </c>
      <c r="AF12" s="23">
        <f t="shared" si="2"/>
        <v>0</v>
      </c>
      <c r="AG12" s="209"/>
      <c r="AH12" s="209"/>
      <c r="AI12" s="235"/>
      <c r="AJ12" s="235"/>
      <c r="AK12" s="235"/>
      <c r="AL12" s="235"/>
    </row>
    <row r="13" spans="1:38" ht="14.25" hidden="1">
      <c r="A13" s="217"/>
      <c r="B13" s="215"/>
      <c r="C13" s="243"/>
      <c r="D13" s="243"/>
      <c r="E13" s="218"/>
      <c r="F13" s="218"/>
      <c r="G13" s="243"/>
      <c r="H13" s="243"/>
      <c r="I13" s="218"/>
      <c r="J13" s="218"/>
      <c r="K13" s="218"/>
      <c r="L13" s="218"/>
      <c r="M13" s="218">
        <v>0</v>
      </c>
      <c r="N13" s="218">
        <v>0</v>
      </c>
      <c r="O13" s="220"/>
      <c r="P13" s="213"/>
      <c r="Q13" s="213"/>
      <c r="R13" s="213"/>
      <c r="S13" s="234"/>
      <c r="T13" s="213"/>
      <c r="U13" s="213"/>
      <c r="V13" s="213"/>
      <c r="W13" s="207"/>
      <c r="X13" s="207"/>
      <c r="Y13" s="207"/>
      <c r="Z13" s="207"/>
      <c r="AA13" s="9">
        <f t="shared" si="3"/>
        <v>12</v>
      </c>
      <c r="AB13" s="9" t="str">
        <f t="shared" si="3"/>
        <v>CNP2-TCX-011-N</v>
      </c>
      <c r="AC13" s="9" t="str">
        <f t="shared" si="3"/>
        <v>CNP2</v>
      </c>
      <c r="AD13" s="9">
        <f t="shared" si="0"/>
        <v>0</v>
      </c>
      <c r="AE13" s="9">
        <f t="shared" si="1"/>
        <v>0</v>
      </c>
      <c r="AF13" s="23">
        <f t="shared" si="2"/>
        <v>0</v>
      </c>
      <c r="AG13" s="209"/>
      <c r="AH13" s="209"/>
      <c r="AI13" s="235"/>
      <c r="AJ13" s="235"/>
      <c r="AK13" s="235"/>
      <c r="AL13" s="235"/>
    </row>
    <row r="14" spans="1:38" ht="14.25" hidden="1">
      <c r="A14" s="217"/>
      <c r="B14" s="215"/>
      <c r="C14" s="243"/>
      <c r="D14" s="243"/>
      <c r="E14" s="218"/>
      <c r="F14" s="218"/>
      <c r="G14" s="243"/>
      <c r="H14" s="243"/>
      <c r="I14" s="218"/>
      <c r="J14" s="218"/>
      <c r="K14" s="218"/>
      <c r="L14" s="218"/>
      <c r="M14" s="218">
        <v>0</v>
      </c>
      <c r="N14" s="218">
        <v>0</v>
      </c>
      <c r="O14" s="220"/>
      <c r="P14" s="213"/>
      <c r="Q14" s="213"/>
      <c r="R14" s="213"/>
      <c r="S14" s="213"/>
      <c r="T14" s="213"/>
      <c r="U14" s="213"/>
      <c r="V14" s="213"/>
      <c r="W14" s="234"/>
      <c r="X14" s="213"/>
      <c r="Y14" s="213"/>
      <c r="Z14" s="213"/>
      <c r="AA14" s="9">
        <f t="shared" si="3"/>
        <v>12</v>
      </c>
      <c r="AB14" s="9" t="str">
        <f t="shared" si="3"/>
        <v>CNP2-TCX-011-N</v>
      </c>
      <c r="AC14" s="9" t="str">
        <f t="shared" si="3"/>
        <v>CNP2</v>
      </c>
      <c r="AD14" s="9">
        <f t="shared" si="0"/>
        <v>0</v>
      </c>
      <c r="AE14" s="9">
        <f t="shared" si="1"/>
        <v>0</v>
      </c>
      <c r="AF14" s="23">
        <f t="shared" si="2"/>
        <v>0</v>
      </c>
      <c r="AG14" s="207"/>
      <c r="AH14" s="207"/>
      <c r="AI14" s="208"/>
      <c r="AJ14" s="208"/>
      <c r="AK14" s="209"/>
      <c r="AL14" s="209"/>
    </row>
    <row r="15" spans="1:38" ht="14.25" hidden="1">
      <c r="A15" s="217"/>
      <c r="B15" s="224"/>
      <c r="C15" s="243"/>
      <c r="D15" s="243"/>
      <c r="E15" s="218"/>
      <c r="F15" s="218"/>
      <c r="G15" s="243"/>
      <c r="H15" s="243"/>
      <c r="I15" s="218"/>
      <c r="J15" s="218"/>
      <c r="K15" s="218"/>
      <c r="L15" s="218"/>
      <c r="M15" s="218">
        <v>0</v>
      </c>
      <c r="N15" s="218">
        <v>0</v>
      </c>
      <c r="O15" s="220"/>
      <c r="P15" s="213"/>
      <c r="Q15" s="213"/>
      <c r="R15" s="213"/>
      <c r="S15" s="213"/>
      <c r="T15" s="213"/>
      <c r="U15" s="213"/>
      <c r="V15" s="213"/>
      <c r="W15" s="234"/>
      <c r="X15" s="213"/>
      <c r="Y15" s="213"/>
      <c r="Z15" s="213"/>
      <c r="AA15" s="9">
        <f t="shared" si="3"/>
        <v>12</v>
      </c>
      <c r="AB15" s="9" t="str">
        <f t="shared" si="3"/>
        <v>CNP2-TCX-011-N</v>
      </c>
      <c r="AC15" s="9" t="str">
        <f t="shared" si="3"/>
        <v>CNP2</v>
      </c>
      <c r="AD15" s="9">
        <f t="shared" si="0"/>
        <v>0</v>
      </c>
      <c r="AE15" s="9">
        <f t="shared" si="1"/>
        <v>0</v>
      </c>
      <c r="AF15" s="23">
        <f t="shared" si="2"/>
        <v>0</v>
      </c>
      <c r="AG15" s="207"/>
      <c r="AH15" s="207"/>
      <c r="AI15" s="208"/>
      <c r="AJ15" s="208"/>
      <c r="AK15" s="209"/>
      <c r="AL15" s="209"/>
    </row>
    <row r="16" spans="1:38" ht="14.25" hidden="1">
      <c r="A16" s="217" t="s">
        <v>319</v>
      </c>
      <c r="B16" s="225"/>
      <c r="C16" s="226">
        <v>2350</v>
      </c>
      <c r="D16" s="226">
        <v>32900</v>
      </c>
      <c r="E16" s="226">
        <f>SUM(E4:E15)</f>
        <v>290</v>
      </c>
      <c r="F16" s="226">
        <f>SUM(F4:F15)</f>
        <v>3878</v>
      </c>
      <c r="G16" s="29">
        <f>E16-C16</f>
        <v>-2060</v>
      </c>
      <c r="H16" s="29">
        <f>F16-D16</f>
        <v>-29022</v>
      </c>
      <c r="I16" s="227">
        <v>0</v>
      </c>
      <c r="J16" s="227">
        <v>0</v>
      </c>
      <c r="K16" s="227">
        <v>0</v>
      </c>
      <c r="L16" s="227">
        <v>0</v>
      </c>
      <c r="M16" s="227">
        <v>0</v>
      </c>
      <c r="N16" s="227">
        <v>0</v>
      </c>
      <c r="O16" s="220"/>
      <c r="P16" s="213"/>
      <c r="Q16" s="213"/>
      <c r="R16" s="213"/>
      <c r="S16" s="213"/>
      <c r="T16" s="213"/>
      <c r="U16" s="213"/>
      <c r="V16" s="213"/>
      <c r="W16" s="234"/>
      <c r="X16" s="213"/>
      <c r="Y16" s="213"/>
      <c r="Z16" s="213"/>
      <c r="AA16" s="9">
        <f t="shared" si="3"/>
        <v>12</v>
      </c>
      <c r="AB16" s="9" t="str">
        <f t="shared" si="3"/>
        <v>CNP2-TCX-011-N</v>
      </c>
      <c r="AC16" s="9" t="str">
        <f t="shared" si="3"/>
        <v>CNP2</v>
      </c>
      <c r="AD16" s="9" t="str">
        <f t="shared" si="0"/>
        <v>总舱位合计</v>
      </c>
      <c r="AE16" s="9">
        <f t="shared" si="1"/>
        <v>2350</v>
      </c>
      <c r="AF16" s="23">
        <f t="shared" si="2"/>
        <v>290</v>
      </c>
      <c r="AG16" s="236"/>
      <c r="AH16" s="236"/>
      <c r="AI16" s="236"/>
      <c r="AJ16" s="236"/>
      <c r="AK16" s="236"/>
      <c r="AL16" s="236"/>
    </row>
    <row r="17" spans="1:38" ht="14.25" hidden="1">
      <c r="A17" s="228"/>
      <c r="B17" s="229"/>
      <c r="C17" s="230"/>
      <c r="D17" s="231" t="s">
        <v>320</v>
      </c>
      <c r="E17" s="232">
        <f>E16/C16</f>
        <v>0.12340425531914893</v>
      </c>
      <c r="F17" s="232">
        <f>F16/D16</f>
        <v>0.11787234042553192</v>
      </c>
      <c r="G17" s="229"/>
      <c r="H17" s="229"/>
      <c r="I17" s="213"/>
      <c r="J17" s="23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34"/>
      <c r="X17" s="213"/>
      <c r="Y17" s="213"/>
      <c r="Z17" s="213"/>
      <c r="AA17" s="9">
        <f t="shared" si="3"/>
        <v>12</v>
      </c>
      <c r="AB17" s="9" t="str">
        <f t="shared" si="3"/>
        <v>CNP2-TCX-011-N</v>
      </c>
      <c r="AC17" s="9" t="str">
        <f t="shared" si="3"/>
        <v>CNP2</v>
      </c>
      <c r="AD17" s="9">
        <f t="shared" si="0"/>
        <v>0</v>
      </c>
      <c r="AE17" s="9">
        <f t="shared" si="1"/>
        <v>0</v>
      </c>
      <c r="AF17" s="23">
        <f t="shared" si="2"/>
        <v>0.12340425531914893</v>
      </c>
      <c r="AG17" s="236"/>
      <c r="AH17" s="236"/>
      <c r="AI17" s="236"/>
      <c r="AJ17" s="236"/>
      <c r="AK17" s="236"/>
      <c r="AL17" s="236"/>
    </row>
    <row r="18" spans="1:38" hidden="1"/>
    <row r="19" spans="1:38" hidden="1"/>
    <row r="20" spans="1:38" ht="14.25" hidden="1">
      <c r="A20" s="199" t="s">
        <v>293</v>
      </c>
      <c r="B20" s="200" t="s">
        <v>400</v>
      </c>
      <c r="C20" s="201"/>
      <c r="D20" s="202"/>
      <c r="E20" s="200" t="s">
        <v>401</v>
      </c>
      <c r="F20" s="200"/>
      <c r="G20" s="199" t="s">
        <v>295</v>
      </c>
      <c r="H20" s="203">
        <v>13</v>
      </c>
      <c r="I20" s="202"/>
      <c r="J20" s="204" t="s">
        <v>296</v>
      </c>
      <c r="K20" s="200"/>
      <c r="L20" s="199"/>
      <c r="M20" s="205"/>
      <c r="N20" s="200"/>
      <c r="O20" s="202"/>
      <c r="P20" s="213"/>
      <c r="Q20" s="213"/>
      <c r="R20" s="213"/>
      <c r="S20" s="213"/>
      <c r="T20" s="213"/>
      <c r="U20" s="213"/>
      <c r="V20" s="213"/>
      <c r="W20" s="234"/>
      <c r="X20" s="213"/>
      <c r="Y20" s="213"/>
      <c r="Z20" s="213"/>
      <c r="AA20" s="207"/>
      <c r="AB20" s="207"/>
      <c r="AC20" s="207"/>
      <c r="AD20" s="207"/>
      <c r="AE20" s="207"/>
      <c r="AF20" s="207"/>
      <c r="AG20" s="207"/>
      <c r="AH20" s="207"/>
      <c r="AI20" s="208"/>
      <c r="AJ20" s="208"/>
      <c r="AK20" s="209"/>
      <c r="AL20" s="209"/>
    </row>
    <row r="21" spans="1:38" ht="14.25" hidden="1">
      <c r="A21" s="211"/>
      <c r="B21" s="212"/>
      <c r="C21" s="639" t="s">
        <v>297</v>
      </c>
      <c r="D21" s="639"/>
      <c r="E21" s="639" t="s">
        <v>298</v>
      </c>
      <c r="F21" s="639"/>
      <c r="G21" s="639" t="s">
        <v>299</v>
      </c>
      <c r="H21" s="639"/>
      <c r="I21" s="640" t="s">
        <v>300</v>
      </c>
      <c r="J21" s="641"/>
      <c r="K21" s="641"/>
      <c r="L21" s="641"/>
      <c r="M21" s="641"/>
      <c r="N21" s="642"/>
      <c r="O21" s="643" t="s">
        <v>301</v>
      </c>
      <c r="P21" s="213"/>
      <c r="Q21" s="213"/>
      <c r="R21" s="213"/>
      <c r="S21" s="213"/>
      <c r="T21" s="213"/>
      <c r="U21" s="213"/>
      <c r="V21" s="213"/>
      <c r="W21" s="234"/>
      <c r="X21" s="213"/>
      <c r="Y21" s="213"/>
      <c r="Z21" s="213"/>
      <c r="AA21" s="207"/>
      <c r="AB21" s="207"/>
      <c r="AC21" s="207"/>
      <c r="AD21" s="207"/>
      <c r="AE21" s="207"/>
      <c r="AF21" s="207"/>
      <c r="AG21" s="207"/>
      <c r="AH21" s="207"/>
      <c r="AI21" s="208"/>
      <c r="AJ21" s="208"/>
      <c r="AK21" s="209"/>
      <c r="AL21" s="209"/>
    </row>
    <row r="22" spans="1:38" ht="14.25" hidden="1">
      <c r="A22" s="214" t="s">
        <v>6</v>
      </c>
      <c r="B22" s="215" t="s">
        <v>7</v>
      </c>
      <c r="C22" s="639"/>
      <c r="D22" s="639"/>
      <c r="E22" s="639"/>
      <c r="F22" s="639"/>
      <c r="G22" s="639"/>
      <c r="H22" s="639"/>
      <c r="I22" s="297" t="s">
        <v>302</v>
      </c>
      <c r="J22" s="297" t="s">
        <v>9</v>
      </c>
      <c r="K22" s="297" t="s">
        <v>303</v>
      </c>
      <c r="L22" s="297" t="s">
        <v>11</v>
      </c>
      <c r="M22" s="640" t="s">
        <v>304</v>
      </c>
      <c r="N22" s="642"/>
      <c r="O22" s="644"/>
      <c r="P22" s="213"/>
      <c r="Q22" s="213"/>
      <c r="R22" s="213"/>
      <c r="S22" s="234"/>
      <c r="T22" s="213"/>
      <c r="U22" s="213"/>
      <c r="V22" s="213"/>
      <c r="W22" s="207"/>
      <c r="X22" s="207"/>
      <c r="Y22" s="207"/>
      <c r="Z22" s="207"/>
      <c r="AA22" s="207"/>
      <c r="AB22" s="207"/>
      <c r="AC22" s="221"/>
      <c r="AD22" s="207"/>
      <c r="AE22" s="207"/>
      <c r="AF22" s="222"/>
      <c r="AG22" s="209"/>
      <c r="AH22" s="209"/>
      <c r="AI22" s="235"/>
      <c r="AJ22" s="235"/>
      <c r="AK22" s="235"/>
      <c r="AL22" s="235"/>
    </row>
    <row r="23" spans="1:38" ht="14.25" hidden="1">
      <c r="A23" s="211"/>
      <c r="B23" s="212"/>
      <c r="C23" s="297" t="s">
        <v>13</v>
      </c>
      <c r="D23" s="297" t="s">
        <v>14</v>
      </c>
      <c r="E23" s="297" t="s">
        <v>13</v>
      </c>
      <c r="F23" s="297" t="s">
        <v>14</v>
      </c>
      <c r="G23" s="297" t="s">
        <v>13</v>
      </c>
      <c r="H23" s="297" t="s">
        <v>14</v>
      </c>
      <c r="I23" s="297" t="s">
        <v>13</v>
      </c>
      <c r="J23" s="297" t="s">
        <v>14</v>
      </c>
      <c r="K23" s="297" t="s">
        <v>13</v>
      </c>
      <c r="L23" s="297" t="s">
        <v>14</v>
      </c>
      <c r="M23" s="297"/>
      <c r="N23" s="297"/>
      <c r="O23" s="645"/>
      <c r="P23" s="213"/>
      <c r="Q23" s="213"/>
      <c r="R23" s="213"/>
      <c r="S23" s="234"/>
      <c r="T23" s="213"/>
      <c r="U23" s="213"/>
      <c r="V23" s="213"/>
      <c r="W23" s="207"/>
      <c r="X23" s="207"/>
      <c r="Y23" s="207"/>
      <c r="Z23" s="207"/>
      <c r="AA23" s="207" t="s">
        <v>305</v>
      </c>
      <c r="AB23" s="207" t="s">
        <v>306</v>
      </c>
      <c r="AC23" s="207" t="s">
        <v>307</v>
      </c>
      <c r="AD23" s="207" t="s">
        <v>308</v>
      </c>
      <c r="AE23" s="207" t="s">
        <v>309</v>
      </c>
      <c r="AF23" s="207" t="s">
        <v>310</v>
      </c>
      <c r="AG23" s="209"/>
      <c r="AH23" s="209"/>
      <c r="AI23" s="235"/>
      <c r="AJ23" s="235"/>
      <c r="AK23" s="235"/>
      <c r="AL23" s="235"/>
    </row>
    <row r="24" spans="1:38" ht="14.25" hidden="1">
      <c r="A24" s="217" t="s">
        <v>311</v>
      </c>
      <c r="B24" s="215"/>
      <c r="C24" s="297">
        <v>100</v>
      </c>
      <c r="D24" s="297">
        <v>1400</v>
      </c>
      <c r="E24" s="218"/>
      <c r="F24" s="218"/>
      <c r="G24" s="297"/>
      <c r="H24" s="297"/>
      <c r="I24" s="219"/>
      <c r="J24" s="219"/>
      <c r="K24" s="218"/>
      <c r="L24" s="218"/>
      <c r="M24" s="218">
        <v>0</v>
      </c>
      <c r="N24" s="218">
        <v>0</v>
      </c>
      <c r="O24" s="220"/>
      <c r="P24" s="213"/>
      <c r="Q24" s="213"/>
      <c r="R24" s="213"/>
      <c r="S24" s="234"/>
      <c r="T24" s="213"/>
      <c r="U24" s="213"/>
      <c r="V24" s="213"/>
      <c r="W24" s="207"/>
      <c r="X24" s="207"/>
      <c r="Y24" s="207"/>
      <c r="Z24" s="207"/>
      <c r="AA24" s="9">
        <f>H20</f>
        <v>13</v>
      </c>
      <c r="AB24" s="9" t="str">
        <f>E20</f>
        <v>CNP2-T80-067-N</v>
      </c>
      <c r="AC24" s="22" t="str">
        <f>A20</f>
        <v>CNP2</v>
      </c>
      <c r="AD24" s="9" t="str">
        <f t="shared" ref="AD24:AD36" si="4">A24</f>
        <v>RCL合作</v>
      </c>
      <c r="AE24" s="9">
        <f t="shared" ref="AE24:AE36" si="5">C24</f>
        <v>100</v>
      </c>
      <c r="AF24" s="23">
        <f t="shared" ref="AF24:AF36" si="6">E24</f>
        <v>0</v>
      </c>
      <c r="AG24" s="209"/>
      <c r="AH24" s="209"/>
      <c r="AI24" s="235"/>
      <c r="AJ24" s="235"/>
      <c r="AK24" s="235"/>
      <c r="AL24" s="235"/>
    </row>
    <row r="25" spans="1:38" ht="14.25" hidden="1">
      <c r="A25" s="217" t="s">
        <v>360</v>
      </c>
      <c r="B25" s="215">
        <f>B6+7</f>
        <v>43182</v>
      </c>
      <c r="C25" s="297"/>
      <c r="D25" s="297"/>
      <c r="E25" s="218"/>
      <c r="F25" s="218"/>
      <c r="G25" s="297"/>
      <c r="H25" s="297"/>
      <c r="I25" s="218"/>
      <c r="J25" s="218"/>
      <c r="K25" s="218"/>
      <c r="L25" s="218"/>
      <c r="M25" s="218">
        <v>0</v>
      </c>
      <c r="N25" s="218">
        <v>0</v>
      </c>
      <c r="O25" s="220"/>
      <c r="P25" s="213"/>
      <c r="Q25" s="213"/>
      <c r="R25" s="213"/>
      <c r="S25" s="234"/>
      <c r="T25" s="213"/>
      <c r="U25" s="213"/>
      <c r="V25" s="213"/>
      <c r="W25" s="207"/>
      <c r="X25" s="207"/>
      <c r="Y25" s="207"/>
      <c r="Z25" s="207"/>
      <c r="AA25" s="9">
        <f t="shared" ref="AA25:AA36" si="7">AA24</f>
        <v>13</v>
      </c>
      <c r="AB25" s="9" t="str">
        <f t="shared" ref="AB25:AB36" si="8">AB24</f>
        <v>CNP2-T80-067-N</v>
      </c>
      <c r="AC25" s="9" t="str">
        <f t="shared" ref="AC25:AC36" si="9">AC24</f>
        <v>CNP2</v>
      </c>
      <c r="AD25" s="9" t="str">
        <f t="shared" si="4"/>
        <v>MNL</v>
      </c>
      <c r="AE25" s="9">
        <f t="shared" si="5"/>
        <v>0</v>
      </c>
      <c r="AF25" s="23">
        <f t="shared" si="6"/>
        <v>0</v>
      </c>
      <c r="AG25" s="209"/>
      <c r="AH25" s="209"/>
      <c r="AI25" s="235"/>
      <c r="AJ25" s="235"/>
      <c r="AK25" s="235"/>
      <c r="AL25" s="235"/>
    </row>
    <row r="26" spans="1:38" ht="14.25" hidden="1">
      <c r="A26" s="217" t="s">
        <v>361</v>
      </c>
      <c r="B26" s="215">
        <f>B7+7</f>
        <v>43183</v>
      </c>
      <c r="C26" s="297"/>
      <c r="D26" s="297"/>
      <c r="E26" s="218"/>
      <c r="F26" s="218"/>
      <c r="G26" s="297"/>
      <c r="H26" s="297"/>
      <c r="I26" s="218"/>
      <c r="J26" s="218"/>
      <c r="K26" s="218"/>
      <c r="L26" s="218"/>
      <c r="M26" s="218">
        <v>0</v>
      </c>
      <c r="N26" s="218">
        <v>0</v>
      </c>
      <c r="O26" s="220"/>
      <c r="P26" s="213"/>
      <c r="Q26" s="213"/>
      <c r="R26" s="213"/>
      <c r="S26" s="234"/>
      <c r="T26" s="213"/>
      <c r="U26" s="213"/>
      <c r="V26" s="213"/>
      <c r="W26" s="207"/>
      <c r="X26" s="207"/>
      <c r="Y26" s="207"/>
      <c r="Z26" s="207"/>
      <c r="AA26" s="9">
        <f t="shared" si="7"/>
        <v>13</v>
      </c>
      <c r="AB26" s="9" t="str">
        <f t="shared" si="8"/>
        <v>CNP2-T80-067-N</v>
      </c>
      <c r="AC26" s="9" t="str">
        <f t="shared" si="9"/>
        <v>CNP2</v>
      </c>
      <c r="AD26" s="9" t="str">
        <f t="shared" si="4"/>
        <v>MNS</v>
      </c>
      <c r="AE26" s="9">
        <f t="shared" si="5"/>
        <v>0</v>
      </c>
      <c r="AF26" s="23">
        <f t="shared" si="6"/>
        <v>0</v>
      </c>
      <c r="AG26" s="209"/>
      <c r="AH26" s="209"/>
      <c r="AI26" s="235"/>
      <c r="AJ26" s="235"/>
      <c r="AK26" s="235"/>
      <c r="AL26" s="235"/>
    </row>
    <row r="27" spans="1:38" ht="14.25" hidden="1">
      <c r="A27" s="217" t="s">
        <v>362</v>
      </c>
      <c r="B27" s="215">
        <f>B8+7</f>
        <v>43183</v>
      </c>
      <c r="C27" s="297">
        <v>2350</v>
      </c>
      <c r="D27" s="297">
        <v>32900</v>
      </c>
      <c r="E27" s="218">
        <v>197</v>
      </c>
      <c r="F27" s="218">
        <v>4373</v>
      </c>
      <c r="G27" s="298">
        <f>E27-C27</f>
        <v>-2153</v>
      </c>
      <c r="H27" s="298">
        <f>F27-D27</f>
        <v>-28527</v>
      </c>
      <c r="I27" s="218"/>
      <c r="J27" s="218"/>
      <c r="K27" s="218"/>
      <c r="L27" s="218"/>
      <c r="M27" s="218">
        <v>0</v>
      </c>
      <c r="N27" s="218">
        <v>0</v>
      </c>
      <c r="O27" s="220"/>
      <c r="P27" s="213"/>
      <c r="Q27" s="213"/>
      <c r="R27" s="213"/>
      <c r="S27" s="234"/>
      <c r="T27" s="213"/>
      <c r="U27" s="213"/>
      <c r="V27" s="213"/>
      <c r="W27" s="207"/>
      <c r="X27" s="207"/>
      <c r="Y27" s="207"/>
      <c r="Z27" s="207"/>
      <c r="AA27" s="9">
        <f t="shared" si="7"/>
        <v>13</v>
      </c>
      <c r="AB27" s="9" t="str">
        <f t="shared" si="8"/>
        <v>CNP2-T80-067-N</v>
      </c>
      <c r="AC27" s="9" t="str">
        <f t="shared" si="9"/>
        <v>CNP2</v>
      </c>
      <c r="AD27" s="9" t="str">
        <f t="shared" si="4"/>
        <v>BTG</v>
      </c>
      <c r="AE27" s="9">
        <f t="shared" si="5"/>
        <v>2350</v>
      </c>
      <c r="AF27" s="23">
        <f t="shared" si="6"/>
        <v>197</v>
      </c>
      <c r="AG27" s="209"/>
      <c r="AH27" s="209"/>
      <c r="AI27" s="235"/>
      <c r="AJ27" s="235"/>
      <c r="AK27" s="235"/>
      <c r="AL27" s="235"/>
    </row>
    <row r="28" spans="1:38" ht="14.25" hidden="1">
      <c r="A28" s="217" t="s">
        <v>60</v>
      </c>
      <c r="B28" s="215">
        <f>B9+7</f>
        <v>43186</v>
      </c>
      <c r="C28" s="297"/>
      <c r="D28" s="297"/>
      <c r="E28" s="218">
        <v>54</v>
      </c>
      <c r="F28" s="218">
        <v>741</v>
      </c>
      <c r="G28" s="297"/>
      <c r="H28" s="297"/>
      <c r="I28" s="219"/>
      <c r="J28" s="219"/>
      <c r="K28" s="223"/>
      <c r="L28" s="223"/>
      <c r="M28" s="218">
        <v>0</v>
      </c>
      <c r="N28" s="218">
        <v>0</v>
      </c>
      <c r="O28" s="220"/>
      <c r="P28" s="213"/>
      <c r="Q28" s="213"/>
      <c r="R28" s="213"/>
      <c r="S28" s="234"/>
      <c r="T28" s="213"/>
      <c r="U28" s="213"/>
      <c r="V28" s="213"/>
      <c r="W28" s="207"/>
      <c r="X28" s="207"/>
      <c r="Y28" s="207"/>
      <c r="Z28" s="207"/>
      <c r="AA28" s="9">
        <f t="shared" si="7"/>
        <v>13</v>
      </c>
      <c r="AB28" s="9" t="str">
        <f t="shared" si="8"/>
        <v>CNP2-T80-067-N</v>
      </c>
      <c r="AC28" s="9" t="str">
        <f t="shared" si="9"/>
        <v>CNP2</v>
      </c>
      <c r="AD28" s="9" t="str">
        <f t="shared" si="4"/>
        <v>HKG</v>
      </c>
      <c r="AE28" s="9">
        <f t="shared" si="5"/>
        <v>0</v>
      </c>
      <c r="AF28" s="23">
        <f t="shared" si="6"/>
        <v>54</v>
      </c>
      <c r="AG28" s="209"/>
      <c r="AH28" s="209"/>
      <c r="AI28" s="235"/>
      <c r="AJ28" s="235"/>
      <c r="AK28" s="235"/>
      <c r="AL28" s="235"/>
    </row>
    <row r="29" spans="1:38" ht="14.25" hidden="1">
      <c r="A29" s="217"/>
      <c r="B29" s="215"/>
      <c r="C29" s="297"/>
      <c r="D29" s="297"/>
      <c r="E29" s="218"/>
      <c r="F29" s="218"/>
      <c r="G29" s="297"/>
      <c r="H29" s="297"/>
      <c r="I29" s="223"/>
      <c r="J29" s="223"/>
      <c r="K29" s="223"/>
      <c r="L29" s="223"/>
      <c r="M29" s="218">
        <v>0</v>
      </c>
      <c r="N29" s="218">
        <v>0</v>
      </c>
      <c r="O29" s="220"/>
      <c r="P29" s="213"/>
      <c r="Q29" s="213"/>
      <c r="R29" s="213"/>
      <c r="S29" s="234"/>
      <c r="T29" s="213"/>
      <c r="U29" s="213"/>
      <c r="V29" s="213"/>
      <c r="W29" s="207"/>
      <c r="X29" s="207"/>
      <c r="Y29" s="207"/>
      <c r="Z29" s="207"/>
      <c r="AA29" s="9">
        <f t="shared" si="7"/>
        <v>13</v>
      </c>
      <c r="AB29" s="9" t="str">
        <f t="shared" si="8"/>
        <v>CNP2-T80-067-N</v>
      </c>
      <c r="AC29" s="9" t="str">
        <f t="shared" si="9"/>
        <v>CNP2</v>
      </c>
      <c r="AD29" s="9">
        <f t="shared" si="4"/>
        <v>0</v>
      </c>
      <c r="AE29" s="9">
        <f t="shared" si="5"/>
        <v>0</v>
      </c>
      <c r="AF29" s="23">
        <f t="shared" si="6"/>
        <v>0</v>
      </c>
      <c r="AG29" s="209"/>
      <c r="AH29" s="209"/>
      <c r="AI29" s="235"/>
      <c r="AJ29" s="235"/>
      <c r="AK29" s="235"/>
      <c r="AL29" s="235"/>
    </row>
    <row r="30" spans="1:38" ht="14.25" hidden="1">
      <c r="A30" s="217"/>
      <c r="B30" s="215"/>
      <c r="C30" s="297"/>
      <c r="D30" s="297"/>
      <c r="E30" s="218"/>
      <c r="F30" s="218"/>
      <c r="G30" s="297"/>
      <c r="H30" s="297"/>
      <c r="I30" s="219"/>
      <c r="J30" s="219"/>
      <c r="K30" s="218"/>
      <c r="L30" s="218"/>
      <c r="M30" s="218">
        <v>0</v>
      </c>
      <c r="N30" s="218">
        <v>0</v>
      </c>
      <c r="O30" s="220"/>
      <c r="P30" s="213"/>
      <c r="Q30" s="213"/>
      <c r="R30" s="213"/>
      <c r="S30" s="234"/>
      <c r="T30" s="213"/>
      <c r="U30" s="213"/>
      <c r="V30" s="213"/>
      <c r="W30" s="207"/>
      <c r="X30" s="207"/>
      <c r="Y30" s="207"/>
      <c r="Z30" s="207"/>
      <c r="AA30" s="9">
        <f t="shared" si="7"/>
        <v>13</v>
      </c>
      <c r="AB30" s="9" t="str">
        <f t="shared" si="8"/>
        <v>CNP2-T80-067-N</v>
      </c>
      <c r="AC30" s="9" t="str">
        <f t="shared" si="9"/>
        <v>CNP2</v>
      </c>
      <c r="AD30" s="9">
        <f t="shared" si="4"/>
        <v>0</v>
      </c>
      <c r="AE30" s="9">
        <f t="shared" si="5"/>
        <v>0</v>
      </c>
      <c r="AF30" s="23">
        <f t="shared" si="6"/>
        <v>0</v>
      </c>
      <c r="AG30" s="209"/>
      <c r="AH30" s="209"/>
      <c r="AI30" s="235"/>
      <c r="AJ30" s="235"/>
      <c r="AK30" s="235"/>
      <c r="AL30" s="235"/>
    </row>
    <row r="31" spans="1:38" ht="14.25" hidden="1">
      <c r="A31" s="217"/>
      <c r="B31" s="215"/>
      <c r="C31" s="297"/>
      <c r="D31" s="297"/>
      <c r="E31" s="218"/>
      <c r="F31" s="218"/>
      <c r="G31" s="297"/>
      <c r="H31" s="297"/>
      <c r="I31" s="218"/>
      <c r="J31" s="218"/>
      <c r="K31" s="218"/>
      <c r="L31" s="218"/>
      <c r="M31" s="218">
        <v>0</v>
      </c>
      <c r="N31" s="218">
        <v>0</v>
      </c>
      <c r="O31" s="220"/>
      <c r="P31" s="213"/>
      <c r="Q31" s="213"/>
      <c r="R31" s="213"/>
      <c r="S31" s="234"/>
      <c r="T31" s="213"/>
      <c r="U31" s="213"/>
      <c r="V31" s="213"/>
      <c r="W31" s="207"/>
      <c r="X31" s="207"/>
      <c r="Y31" s="207"/>
      <c r="Z31" s="207"/>
      <c r="AA31" s="9">
        <f t="shared" si="7"/>
        <v>13</v>
      </c>
      <c r="AB31" s="9" t="str">
        <f t="shared" si="8"/>
        <v>CNP2-T80-067-N</v>
      </c>
      <c r="AC31" s="9" t="str">
        <f t="shared" si="9"/>
        <v>CNP2</v>
      </c>
      <c r="AD31" s="9">
        <f t="shared" si="4"/>
        <v>0</v>
      </c>
      <c r="AE31" s="9">
        <f t="shared" si="5"/>
        <v>0</v>
      </c>
      <c r="AF31" s="23">
        <f t="shared" si="6"/>
        <v>0</v>
      </c>
      <c r="AG31" s="209"/>
      <c r="AH31" s="209"/>
      <c r="AI31" s="235"/>
      <c r="AJ31" s="235"/>
      <c r="AK31" s="235"/>
      <c r="AL31" s="235"/>
    </row>
    <row r="32" spans="1:38" ht="14.25" hidden="1">
      <c r="A32" s="217"/>
      <c r="B32" s="215"/>
      <c r="C32" s="297"/>
      <c r="D32" s="297"/>
      <c r="E32" s="218"/>
      <c r="F32" s="218"/>
      <c r="G32" s="297"/>
      <c r="H32" s="297"/>
      <c r="I32" s="218"/>
      <c r="J32" s="218"/>
      <c r="K32" s="218"/>
      <c r="L32" s="218"/>
      <c r="M32" s="218">
        <v>0</v>
      </c>
      <c r="N32" s="218">
        <v>0</v>
      </c>
      <c r="O32" s="220"/>
      <c r="P32" s="213"/>
      <c r="Q32" s="213"/>
      <c r="R32" s="213"/>
      <c r="S32" s="234"/>
      <c r="T32" s="213"/>
      <c r="U32" s="213"/>
      <c r="V32" s="213"/>
      <c r="W32" s="207"/>
      <c r="X32" s="207"/>
      <c r="Y32" s="207"/>
      <c r="Z32" s="207"/>
      <c r="AA32" s="9">
        <f t="shared" si="7"/>
        <v>13</v>
      </c>
      <c r="AB32" s="9" t="str">
        <f t="shared" si="8"/>
        <v>CNP2-T80-067-N</v>
      </c>
      <c r="AC32" s="9" t="str">
        <f t="shared" si="9"/>
        <v>CNP2</v>
      </c>
      <c r="AD32" s="9">
        <f t="shared" si="4"/>
        <v>0</v>
      </c>
      <c r="AE32" s="9">
        <f t="shared" si="5"/>
        <v>0</v>
      </c>
      <c r="AF32" s="23">
        <f t="shared" si="6"/>
        <v>0</v>
      </c>
      <c r="AG32" s="209"/>
      <c r="AH32" s="209"/>
      <c r="AI32" s="235"/>
      <c r="AJ32" s="235"/>
      <c r="AK32" s="235"/>
      <c r="AL32" s="235"/>
    </row>
    <row r="33" spans="1:38" ht="14.25" hidden="1">
      <c r="A33" s="217"/>
      <c r="B33" s="215"/>
      <c r="C33" s="297"/>
      <c r="D33" s="297"/>
      <c r="E33" s="218"/>
      <c r="F33" s="218"/>
      <c r="G33" s="297"/>
      <c r="H33" s="297"/>
      <c r="I33" s="218"/>
      <c r="J33" s="218"/>
      <c r="K33" s="218"/>
      <c r="L33" s="218"/>
      <c r="M33" s="218">
        <v>0</v>
      </c>
      <c r="N33" s="218">
        <v>0</v>
      </c>
      <c r="O33" s="220"/>
      <c r="P33" s="213"/>
      <c r="Q33" s="213"/>
      <c r="R33" s="213"/>
      <c r="S33" s="213"/>
      <c r="T33" s="213"/>
      <c r="U33" s="213"/>
      <c r="V33" s="213"/>
      <c r="W33" s="234"/>
      <c r="X33" s="213"/>
      <c r="Y33" s="213"/>
      <c r="Z33" s="213"/>
      <c r="AA33" s="9">
        <f t="shared" si="7"/>
        <v>13</v>
      </c>
      <c r="AB33" s="9" t="str">
        <f t="shared" si="8"/>
        <v>CNP2-T80-067-N</v>
      </c>
      <c r="AC33" s="9" t="str">
        <f t="shared" si="9"/>
        <v>CNP2</v>
      </c>
      <c r="AD33" s="9">
        <f t="shared" si="4"/>
        <v>0</v>
      </c>
      <c r="AE33" s="9">
        <f t="shared" si="5"/>
        <v>0</v>
      </c>
      <c r="AF33" s="23">
        <f t="shared" si="6"/>
        <v>0</v>
      </c>
      <c r="AG33" s="207"/>
      <c r="AH33" s="207"/>
      <c r="AI33" s="208"/>
      <c r="AJ33" s="208"/>
      <c r="AK33" s="209"/>
      <c r="AL33" s="209"/>
    </row>
    <row r="34" spans="1:38" ht="14.25" hidden="1">
      <c r="A34" s="217"/>
      <c r="B34" s="224"/>
      <c r="C34" s="297"/>
      <c r="D34" s="297"/>
      <c r="E34" s="218"/>
      <c r="F34" s="218"/>
      <c r="G34" s="297"/>
      <c r="H34" s="297"/>
      <c r="I34" s="218"/>
      <c r="J34" s="218"/>
      <c r="K34" s="218"/>
      <c r="L34" s="218"/>
      <c r="M34" s="218">
        <v>0</v>
      </c>
      <c r="N34" s="218">
        <v>0</v>
      </c>
      <c r="O34" s="220"/>
      <c r="P34" s="213"/>
      <c r="Q34" s="213"/>
      <c r="R34" s="213"/>
      <c r="S34" s="213"/>
      <c r="T34" s="213"/>
      <c r="U34" s="213"/>
      <c r="V34" s="213"/>
      <c r="W34" s="234"/>
      <c r="X34" s="213"/>
      <c r="Y34" s="213"/>
      <c r="Z34" s="213"/>
      <c r="AA34" s="9">
        <f t="shared" si="7"/>
        <v>13</v>
      </c>
      <c r="AB34" s="9" t="str">
        <f t="shared" si="8"/>
        <v>CNP2-T80-067-N</v>
      </c>
      <c r="AC34" s="9" t="str">
        <f t="shared" si="9"/>
        <v>CNP2</v>
      </c>
      <c r="AD34" s="9">
        <f t="shared" si="4"/>
        <v>0</v>
      </c>
      <c r="AE34" s="9">
        <f t="shared" si="5"/>
        <v>0</v>
      </c>
      <c r="AF34" s="23">
        <f t="shared" si="6"/>
        <v>0</v>
      </c>
      <c r="AG34" s="207"/>
      <c r="AH34" s="207"/>
      <c r="AI34" s="208"/>
      <c r="AJ34" s="208"/>
      <c r="AK34" s="209"/>
      <c r="AL34" s="209"/>
    </row>
    <row r="35" spans="1:38" ht="14.25" hidden="1">
      <c r="A35" s="217" t="s">
        <v>319</v>
      </c>
      <c r="B35" s="225"/>
      <c r="C35" s="226">
        <v>2350</v>
      </c>
      <c r="D35" s="226">
        <v>32900</v>
      </c>
      <c r="E35" s="226">
        <f>SUM(E23:E34)</f>
        <v>251</v>
      </c>
      <c r="F35" s="226">
        <f>SUM(F23:F34)</f>
        <v>5114</v>
      </c>
      <c r="G35" s="29">
        <f>E35-C35</f>
        <v>-2099</v>
      </c>
      <c r="H35" s="29">
        <f>F35-D35</f>
        <v>-27786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0"/>
      <c r="P35" s="213"/>
      <c r="Q35" s="213"/>
      <c r="R35" s="213"/>
      <c r="S35" s="213"/>
      <c r="T35" s="213"/>
      <c r="U35" s="213"/>
      <c r="V35" s="213"/>
      <c r="W35" s="234"/>
      <c r="X35" s="213"/>
      <c r="Y35" s="213"/>
      <c r="Z35" s="213"/>
      <c r="AA35" s="9">
        <f t="shared" si="7"/>
        <v>13</v>
      </c>
      <c r="AB35" s="9" t="str">
        <f t="shared" si="8"/>
        <v>CNP2-T80-067-N</v>
      </c>
      <c r="AC35" s="9" t="str">
        <f t="shared" si="9"/>
        <v>CNP2</v>
      </c>
      <c r="AD35" s="9" t="str">
        <f t="shared" si="4"/>
        <v>总舱位合计</v>
      </c>
      <c r="AE35" s="9">
        <f t="shared" si="5"/>
        <v>2350</v>
      </c>
      <c r="AF35" s="23">
        <f t="shared" si="6"/>
        <v>251</v>
      </c>
      <c r="AG35" s="236"/>
      <c r="AH35" s="236"/>
      <c r="AI35" s="236"/>
      <c r="AJ35" s="236"/>
      <c r="AK35" s="236"/>
      <c r="AL35" s="236"/>
    </row>
    <row r="36" spans="1:38" ht="14.25" hidden="1">
      <c r="A36" s="228"/>
      <c r="B36" s="229"/>
      <c r="C36" s="230"/>
      <c r="D36" s="231" t="s">
        <v>320</v>
      </c>
      <c r="E36" s="232">
        <f>E35/C35</f>
        <v>0.10680851063829787</v>
      </c>
      <c r="F36" s="232">
        <f>F35/D35</f>
        <v>0.15544072948328266</v>
      </c>
      <c r="G36" s="229"/>
      <c r="H36" s="229"/>
      <c r="I36" s="213"/>
      <c r="J36" s="23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34"/>
      <c r="X36" s="213"/>
      <c r="Y36" s="213"/>
      <c r="Z36" s="213"/>
      <c r="AA36" s="9">
        <f t="shared" si="7"/>
        <v>13</v>
      </c>
      <c r="AB36" s="9" t="str">
        <f t="shared" si="8"/>
        <v>CNP2-T80-067-N</v>
      </c>
      <c r="AC36" s="9" t="str">
        <f t="shared" si="9"/>
        <v>CNP2</v>
      </c>
      <c r="AD36" s="9">
        <f t="shared" si="4"/>
        <v>0</v>
      </c>
      <c r="AE36" s="9">
        <f t="shared" si="5"/>
        <v>0</v>
      </c>
      <c r="AF36" s="23">
        <f t="shared" si="6"/>
        <v>0.10680851063829787</v>
      </c>
      <c r="AG36" s="236"/>
      <c r="AH36" s="236"/>
      <c r="AI36" s="236"/>
      <c r="AJ36" s="236"/>
      <c r="AK36" s="236"/>
      <c r="AL36" s="236"/>
    </row>
    <row r="37" spans="1:38" hidden="1"/>
    <row r="38" spans="1:38" hidden="1"/>
    <row r="39" spans="1:38" ht="14.25" hidden="1">
      <c r="A39" s="199" t="s">
        <v>293</v>
      </c>
      <c r="B39" s="200" t="s">
        <v>423</v>
      </c>
      <c r="C39" s="201"/>
      <c r="D39" s="202"/>
      <c r="E39" s="200" t="s">
        <v>455</v>
      </c>
      <c r="F39" s="200"/>
      <c r="G39" s="199" t="s">
        <v>295</v>
      </c>
      <c r="H39" s="203">
        <v>14</v>
      </c>
      <c r="I39" s="202"/>
      <c r="J39" s="204" t="s">
        <v>296</v>
      </c>
      <c r="K39" s="200"/>
      <c r="L39" s="199"/>
      <c r="M39" s="205"/>
      <c r="N39" s="200"/>
      <c r="O39" s="202"/>
      <c r="P39" s="213"/>
      <c r="Q39" s="213"/>
      <c r="R39" s="213"/>
      <c r="S39" s="213"/>
      <c r="T39" s="213"/>
      <c r="U39" s="213"/>
      <c r="V39" s="213"/>
      <c r="W39" s="234"/>
      <c r="X39" s="213"/>
      <c r="Y39" s="213"/>
      <c r="Z39" s="213"/>
      <c r="AA39" s="207"/>
      <c r="AB39" s="207"/>
      <c r="AC39" s="207"/>
      <c r="AD39" s="207"/>
      <c r="AE39" s="207"/>
      <c r="AF39" s="207"/>
      <c r="AG39" s="207"/>
      <c r="AH39" s="207"/>
      <c r="AI39" s="208"/>
      <c r="AJ39" s="208"/>
      <c r="AK39" s="209"/>
      <c r="AL39" s="209"/>
    </row>
    <row r="40" spans="1:38" ht="14.25" hidden="1">
      <c r="A40" s="211"/>
      <c r="B40" s="212"/>
      <c r="C40" s="639" t="s">
        <v>297</v>
      </c>
      <c r="D40" s="639"/>
      <c r="E40" s="639" t="s">
        <v>298</v>
      </c>
      <c r="F40" s="639"/>
      <c r="G40" s="639" t="s">
        <v>299</v>
      </c>
      <c r="H40" s="639"/>
      <c r="I40" s="640" t="s">
        <v>300</v>
      </c>
      <c r="J40" s="641"/>
      <c r="K40" s="641"/>
      <c r="L40" s="641"/>
      <c r="M40" s="641"/>
      <c r="N40" s="642"/>
      <c r="O40" s="643" t="s">
        <v>301</v>
      </c>
      <c r="P40" s="213"/>
      <c r="Q40" s="213"/>
      <c r="R40" s="213"/>
      <c r="S40" s="213"/>
      <c r="T40" s="213"/>
      <c r="U40" s="213"/>
      <c r="V40" s="213"/>
      <c r="W40" s="234"/>
      <c r="X40" s="213"/>
      <c r="Y40" s="213"/>
      <c r="Z40" s="213"/>
      <c r="AA40" s="207"/>
      <c r="AB40" s="207"/>
      <c r="AC40" s="207"/>
      <c r="AD40" s="207"/>
      <c r="AE40" s="207"/>
      <c r="AF40" s="207"/>
      <c r="AG40" s="207"/>
      <c r="AH40" s="207"/>
      <c r="AI40" s="208"/>
      <c r="AJ40" s="208"/>
      <c r="AK40" s="209"/>
      <c r="AL40" s="209"/>
    </row>
    <row r="41" spans="1:38" ht="14.25" hidden="1">
      <c r="A41" s="214" t="s">
        <v>6</v>
      </c>
      <c r="B41" s="215" t="s">
        <v>7</v>
      </c>
      <c r="C41" s="639"/>
      <c r="D41" s="639"/>
      <c r="E41" s="639"/>
      <c r="F41" s="639"/>
      <c r="G41" s="639"/>
      <c r="H41" s="639"/>
      <c r="I41" s="297" t="s">
        <v>302</v>
      </c>
      <c r="J41" s="297" t="s">
        <v>9</v>
      </c>
      <c r="K41" s="297" t="s">
        <v>303</v>
      </c>
      <c r="L41" s="297" t="s">
        <v>11</v>
      </c>
      <c r="M41" s="640" t="s">
        <v>304</v>
      </c>
      <c r="N41" s="642"/>
      <c r="O41" s="644"/>
      <c r="P41" s="213"/>
      <c r="Q41" s="213"/>
      <c r="R41" s="213"/>
      <c r="S41" s="234"/>
      <c r="T41" s="213"/>
      <c r="U41" s="213"/>
      <c r="V41" s="213"/>
      <c r="W41" s="207"/>
      <c r="X41" s="207"/>
      <c r="Y41" s="207"/>
      <c r="Z41" s="207"/>
      <c r="AA41" s="207"/>
      <c r="AB41" s="207"/>
      <c r="AC41" s="221"/>
      <c r="AD41" s="207"/>
      <c r="AE41" s="207"/>
      <c r="AF41" s="222"/>
      <c r="AG41" s="209"/>
      <c r="AH41" s="209"/>
      <c r="AI41" s="235"/>
      <c r="AJ41" s="235"/>
      <c r="AK41" s="235"/>
      <c r="AL41" s="235"/>
    </row>
    <row r="42" spans="1:38" ht="14.25" hidden="1">
      <c r="A42" s="211"/>
      <c r="B42" s="212"/>
      <c r="C42" s="297" t="s">
        <v>13</v>
      </c>
      <c r="D42" s="297" t="s">
        <v>14</v>
      </c>
      <c r="E42" s="297" t="s">
        <v>13</v>
      </c>
      <c r="F42" s="297" t="s">
        <v>14</v>
      </c>
      <c r="G42" s="297" t="s">
        <v>13</v>
      </c>
      <c r="H42" s="297" t="s">
        <v>14</v>
      </c>
      <c r="I42" s="297" t="s">
        <v>13</v>
      </c>
      <c r="J42" s="297" t="s">
        <v>14</v>
      </c>
      <c r="K42" s="297" t="s">
        <v>13</v>
      </c>
      <c r="L42" s="297" t="s">
        <v>14</v>
      </c>
      <c r="M42" s="297"/>
      <c r="N42" s="297"/>
      <c r="O42" s="645"/>
      <c r="P42" s="213"/>
      <c r="Q42" s="213"/>
      <c r="R42" s="213"/>
      <c r="S42" s="234"/>
      <c r="T42" s="213"/>
      <c r="U42" s="213"/>
      <c r="V42" s="213"/>
      <c r="W42" s="207"/>
      <c r="X42" s="207"/>
      <c r="Y42" s="207"/>
      <c r="Z42" s="207"/>
      <c r="AA42" s="207" t="s">
        <v>305</v>
      </c>
      <c r="AB42" s="207" t="s">
        <v>306</v>
      </c>
      <c r="AC42" s="207" t="s">
        <v>307</v>
      </c>
      <c r="AD42" s="207" t="s">
        <v>308</v>
      </c>
      <c r="AE42" s="207" t="s">
        <v>309</v>
      </c>
      <c r="AF42" s="207" t="s">
        <v>310</v>
      </c>
      <c r="AG42" s="209"/>
      <c r="AH42" s="209"/>
      <c r="AI42" s="235"/>
      <c r="AJ42" s="235"/>
      <c r="AK42" s="235"/>
      <c r="AL42" s="235"/>
    </row>
    <row r="43" spans="1:38" ht="14.25" hidden="1">
      <c r="A43" s="217" t="s">
        <v>311</v>
      </c>
      <c r="B43" s="215"/>
      <c r="C43" s="297">
        <v>100</v>
      </c>
      <c r="D43" s="297">
        <v>1400</v>
      </c>
      <c r="E43" s="218"/>
      <c r="F43" s="218"/>
      <c r="G43" s="297"/>
      <c r="H43" s="297"/>
      <c r="I43" s="219"/>
      <c r="J43" s="219"/>
      <c r="K43" s="218"/>
      <c r="L43" s="218"/>
      <c r="M43" s="218">
        <v>0</v>
      </c>
      <c r="N43" s="218">
        <v>0</v>
      </c>
      <c r="O43" s="220"/>
      <c r="P43" s="213"/>
      <c r="Q43" s="213"/>
      <c r="R43" s="213"/>
      <c r="S43" s="234"/>
      <c r="T43" s="213"/>
      <c r="U43" s="213"/>
      <c r="V43" s="213"/>
      <c r="W43" s="207"/>
      <c r="X43" s="207"/>
      <c r="Y43" s="207"/>
      <c r="Z43" s="207"/>
      <c r="AA43" s="9">
        <f>H39</f>
        <v>14</v>
      </c>
      <c r="AB43" s="9" t="str">
        <f>E39</f>
        <v>CNP2-Q79-011-N</v>
      </c>
      <c r="AC43" s="22" t="str">
        <f>A39</f>
        <v>CNP2</v>
      </c>
      <c r="AD43" s="9" t="str">
        <f t="shared" ref="AD43:AD55" si="10">A43</f>
        <v>RCL合作</v>
      </c>
      <c r="AE43" s="9">
        <f t="shared" ref="AE43:AE55" si="11">C43</f>
        <v>100</v>
      </c>
      <c r="AF43" s="23">
        <f t="shared" ref="AF43:AF55" si="12">E43</f>
        <v>0</v>
      </c>
      <c r="AG43" s="209"/>
      <c r="AH43" s="209"/>
      <c r="AI43" s="235"/>
      <c r="AJ43" s="235"/>
      <c r="AK43" s="235"/>
      <c r="AL43" s="235"/>
    </row>
    <row r="44" spans="1:38" ht="14.25" hidden="1">
      <c r="A44" s="217" t="s">
        <v>360</v>
      </c>
      <c r="B44" s="215">
        <f>B25+7</f>
        <v>43189</v>
      </c>
      <c r="C44" s="297"/>
      <c r="D44" s="297"/>
      <c r="E44" s="218"/>
      <c r="F44" s="218"/>
      <c r="G44" s="297"/>
      <c r="H44" s="297"/>
      <c r="I44" s="218"/>
      <c r="J44" s="218"/>
      <c r="K44" s="218"/>
      <c r="L44" s="218"/>
      <c r="M44" s="218">
        <v>0</v>
      </c>
      <c r="N44" s="218">
        <v>0</v>
      </c>
      <c r="O44" s="220"/>
      <c r="P44" s="213"/>
      <c r="Q44" s="213"/>
      <c r="R44" s="213"/>
      <c r="S44" s="234"/>
      <c r="T44" s="213"/>
      <c r="U44" s="213"/>
      <c r="V44" s="213"/>
      <c r="W44" s="207"/>
      <c r="X44" s="207"/>
      <c r="Y44" s="207"/>
      <c r="Z44" s="207"/>
      <c r="AA44" s="9">
        <f t="shared" ref="AA44:AA55" si="13">AA43</f>
        <v>14</v>
      </c>
      <c r="AB44" s="9" t="str">
        <f t="shared" ref="AB44:AB55" si="14">AB43</f>
        <v>CNP2-Q79-011-N</v>
      </c>
      <c r="AC44" s="9" t="str">
        <f t="shared" ref="AC44:AC55" si="15">AC43</f>
        <v>CNP2</v>
      </c>
      <c r="AD44" s="9" t="str">
        <f t="shared" si="10"/>
        <v>MNL</v>
      </c>
      <c r="AE44" s="9">
        <f t="shared" si="11"/>
        <v>0</v>
      </c>
      <c r="AF44" s="23">
        <f t="shared" si="12"/>
        <v>0</v>
      </c>
      <c r="AG44" s="209"/>
      <c r="AH44" s="209"/>
      <c r="AI44" s="235"/>
      <c r="AJ44" s="235"/>
      <c r="AK44" s="235"/>
      <c r="AL44" s="235"/>
    </row>
    <row r="45" spans="1:38" ht="14.25" hidden="1">
      <c r="A45" s="217" t="s">
        <v>361</v>
      </c>
      <c r="B45" s="215">
        <f>B26+7</f>
        <v>43190</v>
      </c>
      <c r="C45" s="297"/>
      <c r="D45" s="297"/>
      <c r="E45" s="218"/>
      <c r="F45" s="218"/>
      <c r="G45" s="297"/>
      <c r="H45" s="297"/>
      <c r="I45" s="218"/>
      <c r="J45" s="218"/>
      <c r="K45" s="218"/>
      <c r="L45" s="218"/>
      <c r="M45" s="218">
        <v>0</v>
      </c>
      <c r="N45" s="218">
        <v>0</v>
      </c>
      <c r="O45" s="220"/>
      <c r="P45" s="213"/>
      <c r="Q45" s="213"/>
      <c r="R45" s="213"/>
      <c r="S45" s="234"/>
      <c r="T45" s="213"/>
      <c r="U45" s="213"/>
      <c r="V45" s="213"/>
      <c r="W45" s="207"/>
      <c r="X45" s="207"/>
      <c r="Y45" s="207"/>
      <c r="Z45" s="207"/>
      <c r="AA45" s="9">
        <f t="shared" si="13"/>
        <v>14</v>
      </c>
      <c r="AB45" s="9" t="str">
        <f t="shared" si="14"/>
        <v>CNP2-Q79-011-N</v>
      </c>
      <c r="AC45" s="9" t="str">
        <f t="shared" si="15"/>
        <v>CNP2</v>
      </c>
      <c r="AD45" s="9" t="str">
        <f t="shared" si="10"/>
        <v>MNS</v>
      </c>
      <c r="AE45" s="9">
        <f t="shared" si="11"/>
        <v>0</v>
      </c>
      <c r="AF45" s="23">
        <f t="shared" si="12"/>
        <v>0</v>
      </c>
      <c r="AG45" s="209"/>
      <c r="AH45" s="209"/>
      <c r="AI45" s="235"/>
      <c r="AJ45" s="235"/>
      <c r="AK45" s="235"/>
      <c r="AL45" s="235"/>
    </row>
    <row r="46" spans="1:38" ht="14.25" hidden="1">
      <c r="A46" s="217" t="s">
        <v>362</v>
      </c>
      <c r="B46" s="215">
        <f>B27+7</f>
        <v>43190</v>
      </c>
      <c r="C46" s="297">
        <v>2350</v>
      </c>
      <c r="D46" s="297">
        <v>32900</v>
      </c>
      <c r="E46" s="218">
        <v>173</v>
      </c>
      <c r="F46" s="218">
        <v>1482</v>
      </c>
      <c r="G46" s="298">
        <f>E46-C46</f>
        <v>-2177</v>
      </c>
      <c r="H46" s="298">
        <f>F46-D46</f>
        <v>-31418</v>
      </c>
      <c r="I46" s="218"/>
      <c r="J46" s="218"/>
      <c r="K46" s="218"/>
      <c r="L46" s="218"/>
      <c r="M46" s="218">
        <v>0</v>
      </c>
      <c r="N46" s="218">
        <v>0</v>
      </c>
      <c r="O46" s="220"/>
      <c r="P46" s="213"/>
      <c r="Q46" s="213"/>
      <c r="R46" s="213"/>
      <c r="S46" s="234"/>
      <c r="T46" s="213"/>
      <c r="U46" s="213"/>
      <c r="V46" s="213"/>
      <c r="W46" s="207"/>
      <c r="X46" s="207"/>
      <c r="Y46" s="207"/>
      <c r="Z46" s="207"/>
      <c r="AA46" s="9">
        <f t="shared" si="13"/>
        <v>14</v>
      </c>
      <c r="AB46" s="9" t="str">
        <f t="shared" si="14"/>
        <v>CNP2-Q79-011-N</v>
      </c>
      <c r="AC46" s="9" t="str">
        <f t="shared" si="15"/>
        <v>CNP2</v>
      </c>
      <c r="AD46" s="9" t="str">
        <f t="shared" si="10"/>
        <v>BTG</v>
      </c>
      <c r="AE46" s="9">
        <f t="shared" si="11"/>
        <v>2350</v>
      </c>
      <c r="AF46" s="23">
        <f t="shared" si="12"/>
        <v>173</v>
      </c>
      <c r="AG46" s="209"/>
      <c r="AH46" s="209"/>
      <c r="AI46" s="235"/>
      <c r="AJ46" s="235"/>
      <c r="AK46" s="235"/>
      <c r="AL46" s="235"/>
    </row>
    <row r="47" spans="1:38" ht="14.25" hidden="1">
      <c r="A47" s="217" t="s">
        <v>60</v>
      </c>
      <c r="B47" s="215">
        <f>B28+7</f>
        <v>43193</v>
      </c>
      <c r="C47" s="297"/>
      <c r="D47" s="297"/>
      <c r="E47" s="218"/>
      <c r="F47" s="218"/>
      <c r="G47" s="297"/>
      <c r="H47" s="297"/>
      <c r="I47" s="219"/>
      <c r="J47" s="219"/>
      <c r="K47" s="223"/>
      <c r="L47" s="223"/>
      <c r="M47" s="218">
        <v>0</v>
      </c>
      <c r="N47" s="218">
        <v>0</v>
      </c>
      <c r="O47" s="220"/>
      <c r="P47" s="213"/>
      <c r="Q47" s="213"/>
      <c r="R47" s="213"/>
      <c r="S47" s="234"/>
      <c r="T47" s="213"/>
      <c r="U47" s="213"/>
      <c r="V47" s="213"/>
      <c r="W47" s="207"/>
      <c r="X47" s="207"/>
      <c r="Y47" s="207"/>
      <c r="Z47" s="207"/>
      <c r="AA47" s="9">
        <f t="shared" si="13"/>
        <v>14</v>
      </c>
      <c r="AB47" s="9" t="str">
        <f t="shared" si="14"/>
        <v>CNP2-Q79-011-N</v>
      </c>
      <c r="AC47" s="9" t="str">
        <f t="shared" si="15"/>
        <v>CNP2</v>
      </c>
      <c r="AD47" s="9" t="str">
        <f t="shared" si="10"/>
        <v>HKG</v>
      </c>
      <c r="AE47" s="9">
        <f t="shared" si="11"/>
        <v>0</v>
      </c>
      <c r="AF47" s="23">
        <f t="shared" si="12"/>
        <v>0</v>
      </c>
      <c r="AG47" s="209"/>
      <c r="AH47" s="209"/>
      <c r="AI47" s="235"/>
      <c r="AJ47" s="235"/>
      <c r="AK47" s="235"/>
      <c r="AL47" s="235"/>
    </row>
    <row r="48" spans="1:38" ht="14.25" hidden="1">
      <c r="A48" s="217"/>
      <c r="B48" s="215"/>
      <c r="C48" s="297"/>
      <c r="D48" s="297"/>
      <c r="E48" s="218"/>
      <c r="F48" s="218"/>
      <c r="G48" s="297"/>
      <c r="H48" s="297"/>
      <c r="I48" s="223"/>
      <c r="J48" s="223"/>
      <c r="K48" s="223"/>
      <c r="L48" s="223"/>
      <c r="M48" s="218">
        <v>0</v>
      </c>
      <c r="N48" s="218">
        <v>0</v>
      </c>
      <c r="O48" s="220"/>
      <c r="P48" s="213"/>
      <c r="Q48" s="213"/>
      <c r="R48" s="213"/>
      <c r="S48" s="234"/>
      <c r="T48" s="213"/>
      <c r="U48" s="213"/>
      <c r="V48" s="213"/>
      <c r="W48" s="207"/>
      <c r="X48" s="207"/>
      <c r="Y48" s="207"/>
      <c r="Z48" s="207"/>
      <c r="AA48" s="9">
        <f t="shared" si="13"/>
        <v>14</v>
      </c>
      <c r="AB48" s="9" t="str">
        <f t="shared" si="14"/>
        <v>CNP2-Q79-011-N</v>
      </c>
      <c r="AC48" s="9" t="str">
        <f t="shared" si="15"/>
        <v>CNP2</v>
      </c>
      <c r="AD48" s="9">
        <f t="shared" si="10"/>
        <v>0</v>
      </c>
      <c r="AE48" s="9">
        <f t="shared" si="11"/>
        <v>0</v>
      </c>
      <c r="AF48" s="23">
        <f t="shared" si="12"/>
        <v>0</v>
      </c>
      <c r="AG48" s="209"/>
      <c r="AH48" s="209"/>
      <c r="AI48" s="235"/>
      <c r="AJ48" s="235"/>
      <c r="AK48" s="235"/>
      <c r="AL48" s="235"/>
    </row>
    <row r="49" spans="1:38" ht="14.25" hidden="1">
      <c r="A49" s="217"/>
      <c r="B49" s="215"/>
      <c r="C49" s="297"/>
      <c r="D49" s="297"/>
      <c r="E49" s="218"/>
      <c r="F49" s="218"/>
      <c r="G49" s="297"/>
      <c r="H49" s="297"/>
      <c r="I49" s="219"/>
      <c r="J49" s="219"/>
      <c r="K49" s="218"/>
      <c r="L49" s="218"/>
      <c r="M49" s="218">
        <v>0</v>
      </c>
      <c r="N49" s="218">
        <v>0</v>
      </c>
      <c r="O49" s="220"/>
      <c r="P49" s="213"/>
      <c r="Q49" s="213"/>
      <c r="R49" s="213"/>
      <c r="S49" s="234"/>
      <c r="T49" s="213"/>
      <c r="U49" s="213"/>
      <c r="V49" s="213"/>
      <c r="W49" s="207"/>
      <c r="X49" s="207"/>
      <c r="Y49" s="207"/>
      <c r="Z49" s="207"/>
      <c r="AA49" s="9">
        <f t="shared" si="13"/>
        <v>14</v>
      </c>
      <c r="AB49" s="9" t="str">
        <f t="shared" si="14"/>
        <v>CNP2-Q79-011-N</v>
      </c>
      <c r="AC49" s="9" t="str">
        <f t="shared" si="15"/>
        <v>CNP2</v>
      </c>
      <c r="AD49" s="9">
        <f t="shared" si="10"/>
        <v>0</v>
      </c>
      <c r="AE49" s="9">
        <f t="shared" si="11"/>
        <v>0</v>
      </c>
      <c r="AF49" s="23">
        <f t="shared" si="12"/>
        <v>0</v>
      </c>
      <c r="AG49" s="209"/>
      <c r="AH49" s="209"/>
      <c r="AI49" s="235"/>
      <c r="AJ49" s="235"/>
      <c r="AK49" s="235"/>
      <c r="AL49" s="235"/>
    </row>
    <row r="50" spans="1:38" ht="14.25" hidden="1">
      <c r="A50" s="217"/>
      <c r="B50" s="215"/>
      <c r="C50" s="297"/>
      <c r="D50" s="297"/>
      <c r="E50" s="218"/>
      <c r="F50" s="218"/>
      <c r="G50" s="297"/>
      <c r="H50" s="297"/>
      <c r="I50" s="218"/>
      <c r="J50" s="218"/>
      <c r="K50" s="218"/>
      <c r="L50" s="218"/>
      <c r="M50" s="218">
        <v>0</v>
      </c>
      <c r="N50" s="218">
        <v>0</v>
      </c>
      <c r="O50" s="220"/>
      <c r="P50" s="213"/>
      <c r="Q50" s="213"/>
      <c r="R50" s="213"/>
      <c r="S50" s="234"/>
      <c r="T50" s="213"/>
      <c r="U50" s="213"/>
      <c r="V50" s="213"/>
      <c r="W50" s="207"/>
      <c r="X50" s="207"/>
      <c r="Y50" s="207"/>
      <c r="Z50" s="207"/>
      <c r="AA50" s="9">
        <f t="shared" si="13"/>
        <v>14</v>
      </c>
      <c r="AB50" s="9" t="str">
        <f t="shared" si="14"/>
        <v>CNP2-Q79-011-N</v>
      </c>
      <c r="AC50" s="9" t="str">
        <f t="shared" si="15"/>
        <v>CNP2</v>
      </c>
      <c r="AD50" s="9">
        <f t="shared" si="10"/>
        <v>0</v>
      </c>
      <c r="AE50" s="9">
        <f t="shared" si="11"/>
        <v>0</v>
      </c>
      <c r="AF50" s="23">
        <f t="shared" si="12"/>
        <v>0</v>
      </c>
      <c r="AG50" s="209"/>
      <c r="AH50" s="209"/>
      <c r="AI50" s="235"/>
      <c r="AJ50" s="235"/>
      <c r="AK50" s="235"/>
      <c r="AL50" s="235"/>
    </row>
    <row r="51" spans="1:38" ht="14.25" hidden="1">
      <c r="A51" s="217"/>
      <c r="B51" s="215"/>
      <c r="C51" s="297"/>
      <c r="D51" s="297"/>
      <c r="E51" s="218"/>
      <c r="F51" s="218"/>
      <c r="G51" s="297"/>
      <c r="H51" s="297"/>
      <c r="I51" s="218"/>
      <c r="J51" s="218"/>
      <c r="K51" s="218"/>
      <c r="L51" s="218"/>
      <c r="M51" s="218">
        <v>0</v>
      </c>
      <c r="N51" s="218">
        <v>0</v>
      </c>
      <c r="O51" s="220"/>
      <c r="P51" s="213"/>
      <c r="Q51" s="213"/>
      <c r="R51" s="213"/>
      <c r="S51" s="234"/>
      <c r="T51" s="213"/>
      <c r="U51" s="213"/>
      <c r="V51" s="213"/>
      <c r="W51" s="207"/>
      <c r="X51" s="207"/>
      <c r="Y51" s="207"/>
      <c r="Z51" s="207"/>
      <c r="AA51" s="9">
        <f t="shared" si="13"/>
        <v>14</v>
      </c>
      <c r="AB51" s="9" t="str">
        <f t="shared" si="14"/>
        <v>CNP2-Q79-011-N</v>
      </c>
      <c r="AC51" s="9" t="str">
        <f t="shared" si="15"/>
        <v>CNP2</v>
      </c>
      <c r="AD51" s="9">
        <f t="shared" si="10"/>
        <v>0</v>
      </c>
      <c r="AE51" s="9">
        <f t="shared" si="11"/>
        <v>0</v>
      </c>
      <c r="AF51" s="23">
        <f t="shared" si="12"/>
        <v>0</v>
      </c>
      <c r="AG51" s="209"/>
      <c r="AH51" s="209"/>
      <c r="AI51" s="235"/>
      <c r="AJ51" s="235"/>
      <c r="AK51" s="235"/>
      <c r="AL51" s="235"/>
    </row>
    <row r="52" spans="1:38" ht="14.25" hidden="1">
      <c r="A52" s="217"/>
      <c r="B52" s="215"/>
      <c r="C52" s="297"/>
      <c r="D52" s="297"/>
      <c r="E52" s="218"/>
      <c r="F52" s="218"/>
      <c r="G52" s="297"/>
      <c r="H52" s="297"/>
      <c r="I52" s="218"/>
      <c r="J52" s="218"/>
      <c r="K52" s="218"/>
      <c r="L52" s="218"/>
      <c r="M52" s="218">
        <v>0</v>
      </c>
      <c r="N52" s="218">
        <v>0</v>
      </c>
      <c r="O52" s="220"/>
      <c r="P52" s="213"/>
      <c r="Q52" s="213"/>
      <c r="R52" s="213"/>
      <c r="S52" s="213"/>
      <c r="T52" s="213"/>
      <c r="U52" s="213"/>
      <c r="V52" s="213"/>
      <c r="W52" s="234"/>
      <c r="X52" s="213"/>
      <c r="Y52" s="213"/>
      <c r="Z52" s="213"/>
      <c r="AA52" s="9">
        <f t="shared" si="13"/>
        <v>14</v>
      </c>
      <c r="AB52" s="9" t="str">
        <f t="shared" si="14"/>
        <v>CNP2-Q79-011-N</v>
      </c>
      <c r="AC52" s="9" t="str">
        <f t="shared" si="15"/>
        <v>CNP2</v>
      </c>
      <c r="AD52" s="9">
        <f t="shared" si="10"/>
        <v>0</v>
      </c>
      <c r="AE52" s="9">
        <f t="shared" si="11"/>
        <v>0</v>
      </c>
      <c r="AF52" s="23">
        <f t="shared" si="12"/>
        <v>0</v>
      </c>
      <c r="AG52" s="207"/>
      <c r="AH52" s="207"/>
      <c r="AI52" s="208"/>
      <c r="AJ52" s="208"/>
      <c r="AK52" s="209"/>
      <c r="AL52" s="209"/>
    </row>
    <row r="53" spans="1:38" ht="14.25" hidden="1">
      <c r="A53" s="217"/>
      <c r="B53" s="224"/>
      <c r="C53" s="297"/>
      <c r="D53" s="297"/>
      <c r="E53" s="218"/>
      <c r="F53" s="218"/>
      <c r="G53" s="297"/>
      <c r="H53" s="297"/>
      <c r="I53" s="218"/>
      <c r="J53" s="218"/>
      <c r="K53" s="218"/>
      <c r="L53" s="218"/>
      <c r="M53" s="218">
        <v>0</v>
      </c>
      <c r="N53" s="218">
        <v>0</v>
      </c>
      <c r="O53" s="220"/>
      <c r="P53" s="213"/>
      <c r="Q53" s="213"/>
      <c r="R53" s="213"/>
      <c r="S53" s="213"/>
      <c r="T53" s="213"/>
      <c r="U53" s="213"/>
      <c r="V53" s="213"/>
      <c r="W53" s="234"/>
      <c r="X53" s="213"/>
      <c r="Y53" s="213"/>
      <c r="Z53" s="213"/>
      <c r="AA53" s="9">
        <f t="shared" si="13"/>
        <v>14</v>
      </c>
      <c r="AB53" s="9" t="str">
        <f t="shared" si="14"/>
        <v>CNP2-Q79-011-N</v>
      </c>
      <c r="AC53" s="9" t="str">
        <f t="shared" si="15"/>
        <v>CNP2</v>
      </c>
      <c r="AD53" s="9">
        <f t="shared" si="10"/>
        <v>0</v>
      </c>
      <c r="AE53" s="9">
        <f t="shared" si="11"/>
        <v>0</v>
      </c>
      <c r="AF53" s="23">
        <f t="shared" si="12"/>
        <v>0</v>
      </c>
      <c r="AG53" s="207"/>
      <c r="AH53" s="207"/>
      <c r="AI53" s="208"/>
      <c r="AJ53" s="208"/>
      <c r="AK53" s="209"/>
      <c r="AL53" s="209"/>
    </row>
    <row r="54" spans="1:38" ht="14.25" hidden="1">
      <c r="A54" s="217" t="s">
        <v>319</v>
      </c>
      <c r="B54" s="225"/>
      <c r="C54" s="226">
        <v>2350</v>
      </c>
      <c r="D54" s="226">
        <v>32900</v>
      </c>
      <c r="E54" s="226">
        <f>SUM(E42:E53)</f>
        <v>173</v>
      </c>
      <c r="F54" s="226">
        <f>SUM(F42:F53)</f>
        <v>1482</v>
      </c>
      <c r="G54" s="29">
        <f>E54-C54</f>
        <v>-2177</v>
      </c>
      <c r="H54" s="29">
        <f>F54-D54</f>
        <v>-31418</v>
      </c>
      <c r="I54" s="227">
        <v>0</v>
      </c>
      <c r="J54" s="227">
        <v>0</v>
      </c>
      <c r="K54" s="227">
        <v>0</v>
      </c>
      <c r="L54" s="227">
        <v>0</v>
      </c>
      <c r="M54" s="227">
        <v>0</v>
      </c>
      <c r="N54" s="227">
        <v>0</v>
      </c>
      <c r="O54" s="220"/>
      <c r="P54" s="213"/>
      <c r="Q54" s="213"/>
      <c r="R54" s="213"/>
      <c r="S54" s="213"/>
      <c r="T54" s="213"/>
      <c r="U54" s="213"/>
      <c r="V54" s="213"/>
      <c r="W54" s="234"/>
      <c r="X54" s="213"/>
      <c r="Y54" s="213"/>
      <c r="Z54" s="213"/>
      <c r="AA54" s="9">
        <f t="shared" si="13"/>
        <v>14</v>
      </c>
      <c r="AB54" s="9" t="str">
        <f t="shared" si="14"/>
        <v>CNP2-Q79-011-N</v>
      </c>
      <c r="AC54" s="9" t="str">
        <f t="shared" si="15"/>
        <v>CNP2</v>
      </c>
      <c r="AD54" s="9" t="str">
        <f t="shared" si="10"/>
        <v>总舱位合计</v>
      </c>
      <c r="AE54" s="9">
        <f t="shared" si="11"/>
        <v>2350</v>
      </c>
      <c r="AF54" s="23">
        <f t="shared" si="12"/>
        <v>173</v>
      </c>
      <c r="AG54" s="236"/>
      <c r="AH54" s="236"/>
      <c r="AI54" s="236"/>
      <c r="AJ54" s="236"/>
      <c r="AK54" s="236"/>
      <c r="AL54" s="236"/>
    </row>
    <row r="55" spans="1:38" ht="14.25" hidden="1">
      <c r="A55" s="228"/>
      <c r="B55" s="229"/>
      <c r="C55" s="230"/>
      <c r="D55" s="231" t="s">
        <v>320</v>
      </c>
      <c r="E55" s="232">
        <f>E54/C54</f>
        <v>7.3617021276595751E-2</v>
      </c>
      <c r="F55" s="232">
        <f>F54/D54</f>
        <v>4.504559270516717E-2</v>
      </c>
      <c r="G55" s="229"/>
      <c r="H55" s="229"/>
      <c r="I55" s="213"/>
      <c r="J55" s="23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34"/>
      <c r="X55" s="213"/>
      <c r="Y55" s="213"/>
      <c r="Z55" s="213"/>
      <c r="AA55" s="9">
        <f t="shared" si="13"/>
        <v>14</v>
      </c>
      <c r="AB55" s="9" t="str">
        <f t="shared" si="14"/>
        <v>CNP2-Q79-011-N</v>
      </c>
      <c r="AC55" s="9" t="str">
        <f t="shared" si="15"/>
        <v>CNP2</v>
      </c>
      <c r="AD55" s="9">
        <f t="shared" si="10"/>
        <v>0</v>
      </c>
      <c r="AE55" s="9">
        <f t="shared" si="11"/>
        <v>0</v>
      </c>
      <c r="AF55" s="23">
        <f t="shared" si="12"/>
        <v>7.3617021276595751E-2</v>
      </c>
      <c r="AG55" s="236"/>
      <c r="AH55" s="236"/>
      <c r="AI55" s="236"/>
      <c r="AJ55" s="236"/>
      <c r="AK55" s="236"/>
      <c r="AL55" s="236"/>
    </row>
    <row r="56" spans="1:38" hidden="1"/>
    <row r="57" spans="1:38" hidden="1"/>
    <row r="58" spans="1:38" ht="14.25" hidden="1">
      <c r="A58" s="199" t="s">
        <v>293</v>
      </c>
      <c r="B58" s="200" t="s">
        <v>481</v>
      </c>
      <c r="C58" s="201"/>
      <c r="D58" s="202"/>
      <c r="E58" s="200" t="s">
        <v>482</v>
      </c>
      <c r="F58" s="200"/>
      <c r="G58" s="199" t="s">
        <v>295</v>
      </c>
      <c r="H58" s="203">
        <v>15</v>
      </c>
      <c r="I58" s="202"/>
      <c r="J58" s="204" t="s">
        <v>296</v>
      </c>
      <c r="K58" s="200"/>
      <c r="L58" s="199"/>
      <c r="M58" s="205"/>
      <c r="N58" s="200"/>
      <c r="O58" s="202"/>
      <c r="P58" s="213"/>
      <c r="Q58" s="213"/>
      <c r="R58" s="213"/>
      <c r="S58" s="213"/>
      <c r="T58" s="213"/>
      <c r="U58" s="213"/>
      <c r="V58" s="213"/>
      <c r="W58" s="234"/>
      <c r="X58" s="213"/>
      <c r="Y58" s="213"/>
      <c r="Z58" s="213"/>
      <c r="AA58" s="207"/>
      <c r="AB58" s="207"/>
      <c r="AC58" s="207"/>
      <c r="AD58" s="207"/>
      <c r="AE58" s="207"/>
      <c r="AF58" s="207"/>
      <c r="AG58" s="207"/>
      <c r="AH58" s="207"/>
      <c r="AI58" s="208"/>
      <c r="AJ58" s="208"/>
      <c r="AK58" s="209"/>
      <c r="AL58" s="209"/>
    </row>
    <row r="59" spans="1:38" ht="14.25" hidden="1">
      <c r="A59" s="211"/>
      <c r="B59" s="212"/>
      <c r="C59" s="639" t="s">
        <v>297</v>
      </c>
      <c r="D59" s="639"/>
      <c r="E59" s="639" t="s">
        <v>298</v>
      </c>
      <c r="F59" s="639"/>
      <c r="G59" s="639" t="s">
        <v>299</v>
      </c>
      <c r="H59" s="639"/>
      <c r="I59" s="640" t="s">
        <v>300</v>
      </c>
      <c r="J59" s="641"/>
      <c r="K59" s="641"/>
      <c r="L59" s="641"/>
      <c r="M59" s="641"/>
      <c r="N59" s="642"/>
      <c r="O59" s="643" t="s">
        <v>301</v>
      </c>
      <c r="P59" s="213"/>
      <c r="Q59" s="213"/>
      <c r="R59" s="213"/>
      <c r="S59" s="213"/>
      <c r="T59" s="213"/>
      <c r="U59" s="213"/>
      <c r="V59" s="213"/>
      <c r="W59" s="234"/>
      <c r="X59" s="213"/>
      <c r="Y59" s="213"/>
      <c r="Z59" s="213"/>
      <c r="AA59" s="207"/>
      <c r="AB59" s="207"/>
      <c r="AC59" s="207"/>
      <c r="AD59" s="207"/>
      <c r="AE59" s="207"/>
      <c r="AF59" s="207"/>
      <c r="AG59" s="207"/>
      <c r="AH59" s="207"/>
      <c r="AI59" s="208"/>
      <c r="AJ59" s="208"/>
      <c r="AK59" s="209"/>
      <c r="AL59" s="209"/>
    </row>
    <row r="60" spans="1:38" ht="14.25" hidden="1">
      <c r="A60" s="214" t="s">
        <v>6</v>
      </c>
      <c r="B60" s="215" t="s">
        <v>7</v>
      </c>
      <c r="C60" s="639"/>
      <c r="D60" s="639"/>
      <c r="E60" s="639"/>
      <c r="F60" s="639"/>
      <c r="G60" s="639"/>
      <c r="H60" s="639"/>
      <c r="I60" s="372" t="s">
        <v>302</v>
      </c>
      <c r="J60" s="372" t="s">
        <v>9</v>
      </c>
      <c r="K60" s="372" t="s">
        <v>303</v>
      </c>
      <c r="L60" s="372" t="s">
        <v>11</v>
      </c>
      <c r="M60" s="640" t="s">
        <v>304</v>
      </c>
      <c r="N60" s="642"/>
      <c r="O60" s="644"/>
      <c r="P60" s="213"/>
      <c r="Q60" s="213"/>
      <c r="R60" s="213"/>
      <c r="S60" s="234"/>
      <c r="T60" s="213"/>
      <c r="U60" s="213"/>
      <c r="V60" s="213"/>
      <c r="W60" s="207"/>
      <c r="X60" s="207"/>
      <c r="Y60" s="207"/>
      <c r="Z60" s="207"/>
      <c r="AA60" s="207"/>
      <c r="AB60" s="207"/>
      <c r="AC60" s="221"/>
      <c r="AD60" s="207"/>
      <c r="AE60" s="207"/>
      <c r="AF60" s="222"/>
      <c r="AG60" s="209"/>
      <c r="AH60" s="209"/>
      <c r="AI60" s="235"/>
      <c r="AJ60" s="235"/>
      <c r="AK60" s="235"/>
      <c r="AL60" s="235"/>
    </row>
    <row r="61" spans="1:38" ht="14.25" hidden="1">
      <c r="A61" s="211"/>
      <c r="B61" s="212"/>
      <c r="C61" s="372" t="s">
        <v>13</v>
      </c>
      <c r="D61" s="372" t="s">
        <v>14</v>
      </c>
      <c r="E61" s="372" t="s">
        <v>13</v>
      </c>
      <c r="F61" s="372" t="s">
        <v>14</v>
      </c>
      <c r="G61" s="372" t="s">
        <v>13</v>
      </c>
      <c r="H61" s="372" t="s">
        <v>14</v>
      </c>
      <c r="I61" s="372" t="s">
        <v>13</v>
      </c>
      <c r="J61" s="372" t="s">
        <v>14</v>
      </c>
      <c r="K61" s="372" t="s">
        <v>13</v>
      </c>
      <c r="L61" s="372" t="s">
        <v>14</v>
      </c>
      <c r="M61" s="372"/>
      <c r="N61" s="372"/>
      <c r="O61" s="645"/>
      <c r="P61" s="213"/>
      <c r="Q61" s="213"/>
      <c r="R61" s="213"/>
      <c r="S61" s="234"/>
      <c r="T61" s="213"/>
      <c r="U61" s="213"/>
      <c r="V61" s="213"/>
      <c r="W61" s="207"/>
      <c r="X61" s="207"/>
      <c r="Y61" s="207"/>
      <c r="Z61" s="207"/>
      <c r="AA61" s="207" t="s">
        <v>305</v>
      </c>
      <c r="AB61" s="207" t="s">
        <v>306</v>
      </c>
      <c r="AC61" s="207" t="s">
        <v>307</v>
      </c>
      <c r="AD61" s="207" t="s">
        <v>308</v>
      </c>
      <c r="AE61" s="207" t="s">
        <v>309</v>
      </c>
      <c r="AF61" s="207" t="s">
        <v>310</v>
      </c>
      <c r="AG61" s="209"/>
      <c r="AH61" s="209"/>
      <c r="AI61" s="235"/>
      <c r="AJ61" s="235"/>
      <c r="AK61" s="235"/>
      <c r="AL61" s="235"/>
    </row>
    <row r="62" spans="1:38" ht="14.25" hidden="1">
      <c r="A62" s="217" t="s">
        <v>311</v>
      </c>
      <c r="B62" s="215"/>
      <c r="C62" s="372">
        <v>100</v>
      </c>
      <c r="D62" s="372">
        <v>1400</v>
      </c>
      <c r="E62" s="218"/>
      <c r="F62" s="218"/>
      <c r="G62" s="372"/>
      <c r="H62" s="372"/>
      <c r="I62" s="219"/>
      <c r="J62" s="219"/>
      <c r="K62" s="218"/>
      <c r="L62" s="218"/>
      <c r="M62" s="218">
        <v>0</v>
      </c>
      <c r="N62" s="218">
        <v>0</v>
      </c>
      <c r="O62" s="220"/>
      <c r="P62" s="213"/>
      <c r="Q62" s="213"/>
      <c r="R62" s="213"/>
      <c r="S62" s="234"/>
      <c r="T62" s="213"/>
      <c r="U62" s="213"/>
      <c r="V62" s="213"/>
      <c r="W62" s="207"/>
      <c r="X62" s="207"/>
      <c r="Y62" s="207"/>
      <c r="Z62" s="207"/>
      <c r="AA62" s="9">
        <f>H58</f>
        <v>15</v>
      </c>
      <c r="AB62" s="9" t="str">
        <f>E58</f>
        <v>CNP2-TCX-012-N</v>
      </c>
      <c r="AC62" s="22" t="str">
        <f>A58</f>
        <v>CNP2</v>
      </c>
      <c r="AD62" s="9" t="str">
        <f t="shared" ref="AD62:AD74" si="16">A62</f>
        <v>RCL合作</v>
      </c>
      <c r="AE62" s="9">
        <f t="shared" ref="AE62:AE74" si="17">C62</f>
        <v>100</v>
      </c>
      <c r="AF62" s="23">
        <f t="shared" ref="AF62:AF74" si="18">E62</f>
        <v>0</v>
      </c>
      <c r="AG62" s="209"/>
      <c r="AH62" s="209"/>
      <c r="AI62" s="235"/>
      <c r="AJ62" s="235"/>
      <c r="AK62" s="235"/>
      <c r="AL62" s="235"/>
    </row>
    <row r="63" spans="1:38" ht="14.25" hidden="1">
      <c r="A63" s="217" t="s">
        <v>360</v>
      </c>
      <c r="B63" s="215">
        <f>B44+7</f>
        <v>43196</v>
      </c>
      <c r="C63" s="372"/>
      <c r="D63" s="372"/>
      <c r="E63" s="218"/>
      <c r="F63" s="218"/>
      <c r="G63" s="372"/>
      <c r="H63" s="372"/>
      <c r="I63" s="218"/>
      <c r="J63" s="218"/>
      <c r="K63" s="218"/>
      <c r="L63" s="218"/>
      <c r="M63" s="218">
        <v>0</v>
      </c>
      <c r="N63" s="218">
        <v>0</v>
      </c>
      <c r="O63" s="220"/>
      <c r="P63" s="213"/>
      <c r="Q63" s="213"/>
      <c r="R63" s="213"/>
      <c r="S63" s="234"/>
      <c r="T63" s="213"/>
      <c r="U63" s="213"/>
      <c r="V63" s="213"/>
      <c r="W63" s="207"/>
      <c r="X63" s="207"/>
      <c r="Y63" s="207"/>
      <c r="Z63" s="207"/>
      <c r="AA63" s="9">
        <f t="shared" ref="AA63:AA74" si="19">AA62</f>
        <v>15</v>
      </c>
      <c r="AB63" s="9" t="str">
        <f t="shared" ref="AB63:AB74" si="20">AB62</f>
        <v>CNP2-TCX-012-N</v>
      </c>
      <c r="AC63" s="9" t="str">
        <f t="shared" ref="AC63:AC74" si="21">AC62</f>
        <v>CNP2</v>
      </c>
      <c r="AD63" s="9" t="str">
        <f t="shared" si="16"/>
        <v>MNL</v>
      </c>
      <c r="AE63" s="9">
        <f t="shared" si="17"/>
        <v>0</v>
      </c>
      <c r="AF63" s="23">
        <f t="shared" si="18"/>
        <v>0</v>
      </c>
      <c r="AG63" s="209"/>
      <c r="AH63" s="209"/>
      <c r="AI63" s="235"/>
      <c r="AJ63" s="235"/>
      <c r="AK63" s="235"/>
      <c r="AL63" s="235"/>
    </row>
    <row r="64" spans="1:38" ht="14.25" hidden="1">
      <c r="A64" s="217" t="s">
        <v>361</v>
      </c>
      <c r="B64" s="215">
        <f>B45+7</f>
        <v>43197</v>
      </c>
      <c r="C64" s="372"/>
      <c r="D64" s="372"/>
      <c r="E64" s="218"/>
      <c r="F64" s="218"/>
      <c r="G64" s="372"/>
      <c r="H64" s="372"/>
      <c r="I64" s="218"/>
      <c r="J64" s="218"/>
      <c r="K64" s="218"/>
      <c r="L64" s="218"/>
      <c r="M64" s="218">
        <v>0</v>
      </c>
      <c r="N64" s="218">
        <v>0</v>
      </c>
      <c r="O64" s="220"/>
      <c r="P64" s="213"/>
      <c r="Q64" s="213"/>
      <c r="R64" s="213"/>
      <c r="S64" s="234"/>
      <c r="T64" s="213"/>
      <c r="U64" s="213"/>
      <c r="V64" s="213"/>
      <c r="W64" s="207"/>
      <c r="X64" s="207"/>
      <c r="Y64" s="207"/>
      <c r="Z64" s="207"/>
      <c r="AA64" s="9">
        <f t="shared" si="19"/>
        <v>15</v>
      </c>
      <c r="AB64" s="9" t="str">
        <f t="shared" si="20"/>
        <v>CNP2-TCX-012-N</v>
      </c>
      <c r="AC64" s="9" t="str">
        <f t="shared" si="21"/>
        <v>CNP2</v>
      </c>
      <c r="AD64" s="9" t="str">
        <f t="shared" si="16"/>
        <v>MNS</v>
      </c>
      <c r="AE64" s="9">
        <f t="shared" si="17"/>
        <v>0</v>
      </c>
      <c r="AF64" s="23">
        <f t="shared" si="18"/>
        <v>0</v>
      </c>
      <c r="AG64" s="209"/>
      <c r="AH64" s="209"/>
      <c r="AI64" s="235"/>
      <c r="AJ64" s="235"/>
      <c r="AK64" s="235"/>
      <c r="AL64" s="235"/>
    </row>
    <row r="65" spans="1:38" ht="14.25" hidden="1">
      <c r="A65" s="217" t="s">
        <v>362</v>
      </c>
      <c r="B65" s="215">
        <f>B46+7</f>
        <v>43197</v>
      </c>
      <c r="C65" s="372">
        <v>2350</v>
      </c>
      <c r="D65" s="372">
        <v>32900</v>
      </c>
      <c r="E65" s="218">
        <v>190</v>
      </c>
      <c r="F65" s="218">
        <v>2157</v>
      </c>
      <c r="G65" s="373">
        <f>E65-C65</f>
        <v>-2160</v>
      </c>
      <c r="H65" s="373">
        <f>F65-D65</f>
        <v>-30743</v>
      </c>
      <c r="I65" s="218"/>
      <c r="J65" s="218"/>
      <c r="K65" s="218"/>
      <c r="L65" s="218"/>
      <c r="M65" s="218">
        <v>0</v>
      </c>
      <c r="N65" s="218">
        <v>0</v>
      </c>
      <c r="O65" s="220"/>
      <c r="P65" s="213"/>
      <c r="Q65" s="213"/>
      <c r="R65" s="213"/>
      <c r="S65" s="234"/>
      <c r="T65" s="213"/>
      <c r="U65" s="213"/>
      <c r="V65" s="213"/>
      <c r="W65" s="207"/>
      <c r="X65" s="207"/>
      <c r="Y65" s="207"/>
      <c r="Z65" s="207"/>
      <c r="AA65" s="9">
        <f t="shared" si="19"/>
        <v>15</v>
      </c>
      <c r="AB65" s="9" t="str">
        <f t="shared" si="20"/>
        <v>CNP2-TCX-012-N</v>
      </c>
      <c r="AC65" s="9" t="str">
        <f t="shared" si="21"/>
        <v>CNP2</v>
      </c>
      <c r="AD65" s="9" t="str">
        <f t="shared" si="16"/>
        <v>BTG</v>
      </c>
      <c r="AE65" s="9">
        <f t="shared" si="17"/>
        <v>2350</v>
      </c>
      <c r="AF65" s="23">
        <f t="shared" si="18"/>
        <v>190</v>
      </c>
      <c r="AG65" s="209"/>
      <c r="AH65" s="209"/>
      <c r="AI65" s="235"/>
      <c r="AJ65" s="235"/>
      <c r="AK65" s="235"/>
      <c r="AL65" s="235"/>
    </row>
    <row r="66" spans="1:38" ht="14.25" hidden="1">
      <c r="A66" s="217" t="s">
        <v>60</v>
      </c>
      <c r="B66" s="215">
        <f>B47+7</f>
        <v>43200</v>
      </c>
      <c r="C66" s="372"/>
      <c r="D66" s="372"/>
      <c r="E66" s="218">
        <v>4</v>
      </c>
      <c r="F66" s="218">
        <v>58</v>
      </c>
      <c r="G66" s="493">
        <f>E66-C66</f>
        <v>4</v>
      </c>
      <c r="H66" s="493">
        <f>F66-D66</f>
        <v>58</v>
      </c>
      <c r="I66" s="219"/>
      <c r="J66" s="219"/>
      <c r="K66" s="223"/>
      <c r="L66" s="223"/>
      <c r="M66" s="218">
        <v>0</v>
      </c>
      <c r="N66" s="218">
        <v>0</v>
      </c>
      <c r="O66" s="220"/>
      <c r="P66" s="213"/>
      <c r="Q66" s="213"/>
      <c r="R66" s="213"/>
      <c r="S66" s="234"/>
      <c r="T66" s="213"/>
      <c r="U66" s="213"/>
      <c r="V66" s="213"/>
      <c r="W66" s="207"/>
      <c r="X66" s="207"/>
      <c r="Y66" s="207"/>
      <c r="Z66" s="207"/>
      <c r="AA66" s="9">
        <f t="shared" si="19"/>
        <v>15</v>
      </c>
      <c r="AB66" s="9" t="str">
        <f t="shared" si="20"/>
        <v>CNP2-TCX-012-N</v>
      </c>
      <c r="AC66" s="9" t="str">
        <f t="shared" si="21"/>
        <v>CNP2</v>
      </c>
      <c r="AD66" s="9" t="str">
        <f t="shared" si="16"/>
        <v>HKG</v>
      </c>
      <c r="AE66" s="9">
        <f t="shared" si="17"/>
        <v>0</v>
      </c>
      <c r="AF66" s="23">
        <f t="shared" si="18"/>
        <v>4</v>
      </c>
      <c r="AG66" s="209"/>
      <c r="AH66" s="209"/>
      <c r="AI66" s="235"/>
      <c r="AJ66" s="235"/>
      <c r="AK66" s="235"/>
      <c r="AL66" s="235"/>
    </row>
    <row r="67" spans="1:38" ht="14.25" hidden="1">
      <c r="A67" s="217"/>
      <c r="B67" s="215"/>
      <c r="C67" s="372"/>
      <c r="D67" s="372"/>
      <c r="E67" s="218"/>
      <c r="F67" s="218"/>
      <c r="G67" s="372"/>
      <c r="H67" s="372"/>
      <c r="I67" s="223"/>
      <c r="J67" s="223"/>
      <c r="K67" s="223"/>
      <c r="L67" s="223"/>
      <c r="M67" s="218">
        <v>0</v>
      </c>
      <c r="N67" s="218">
        <v>0</v>
      </c>
      <c r="O67" s="220"/>
      <c r="P67" s="213"/>
      <c r="Q67" s="213"/>
      <c r="R67" s="213"/>
      <c r="S67" s="234"/>
      <c r="T67" s="213"/>
      <c r="U67" s="213"/>
      <c r="V67" s="213"/>
      <c r="W67" s="207"/>
      <c r="X67" s="207"/>
      <c r="Y67" s="207"/>
      <c r="Z67" s="207"/>
      <c r="AA67" s="9">
        <f t="shared" si="19"/>
        <v>15</v>
      </c>
      <c r="AB67" s="9" t="str">
        <f t="shared" si="20"/>
        <v>CNP2-TCX-012-N</v>
      </c>
      <c r="AC67" s="9" t="str">
        <f t="shared" si="21"/>
        <v>CNP2</v>
      </c>
      <c r="AD67" s="9">
        <f t="shared" si="16"/>
        <v>0</v>
      </c>
      <c r="AE67" s="9">
        <f t="shared" si="17"/>
        <v>0</v>
      </c>
      <c r="AF67" s="23">
        <f t="shared" si="18"/>
        <v>0</v>
      </c>
      <c r="AG67" s="209"/>
      <c r="AH67" s="209"/>
      <c r="AI67" s="235"/>
      <c r="AJ67" s="235"/>
      <c r="AK67" s="235"/>
      <c r="AL67" s="235"/>
    </row>
    <row r="68" spans="1:38" ht="14.25" hidden="1">
      <c r="A68" s="217"/>
      <c r="B68" s="215"/>
      <c r="C68" s="372"/>
      <c r="D68" s="372"/>
      <c r="E68" s="218"/>
      <c r="F68" s="218"/>
      <c r="G68" s="372"/>
      <c r="H68" s="372"/>
      <c r="I68" s="219"/>
      <c r="J68" s="219"/>
      <c r="K68" s="218"/>
      <c r="L68" s="218"/>
      <c r="M68" s="218">
        <v>0</v>
      </c>
      <c r="N68" s="218">
        <v>0</v>
      </c>
      <c r="O68" s="220"/>
      <c r="P68" s="213"/>
      <c r="Q68" s="213"/>
      <c r="R68" s="213"/>
      <c r="S68" s="234"/>
      <c r="T68" s="213"/>
      <c r="U68" s="213"/>
      <c r="V68" s="213"/>
      <c r="W68" s="207"/>
      <c r="X68" s="207"/>
      <c r="Y68" s="207"/>
      <c r="Z68" s="207"/>
      <c r="AA68" s="9">
        <f t="shared" si="19"/>
        <v>15</v>
      </c>
      <c r="AB68" s="9" t="str">
        <f t="shared" si="20"/>
        <v>CNP2-TCX-012-N</v>
      </c>
      <c r="AC68" s="9" t="str">
        <f t="shared" si="21"/>
        <v>CNP2</v>
      </c>
      <c r="AD68" s="9">
        <f t="shared" si="16"/>
        <v>0</v>
      </c>
      <c r="AE68" s="9">
        <f t="shared" si="17"/>
        <v>0</v>
      </c>
      <c r="AF68" s="23">
        <f t="shared" si="18"/>
        <v>0</v>
      </c>
      <c r="AG68" s="209"/>
      <c r="AH68" s="209"/>
      <c r="AI68" s="235"/>
      <c r="AJ68" s="235"/>
      <c r="AK68" s="235"/>
      <c r="AL68" s="235"/>
    </row>
    <row r="69" spans="1:38" ht="14.25" hidden="1">
      <c r="A69" s="217"/>
      <c r="B69" s="215"/>
      <c r="C69" s="372"/>
      <c r="D69" s="372"/>
      <c r="E69" s="218"/>
      <c r="F69" s="218"/>
      <c r="G69" s="372"/>
      <c r="H69" s="372"/>
      <c r="I69" s="218"/>
      <c r="J69" s="218"/>
      <c r="K69" s="218"/>
      <c r="L69" s="218"/>
      <c r="M69" s="218">
        <v>0</v>
      </c>
      <c r="N69" s="218">
        <v>0</v>
      </c>
      <c r="O69" s="220"/>
      <c r="P69" s="213"/>
      <c r="Q69" s="213"/>
      <c r="R69" s="213"/>
      <c r="S69" s="234"/>
      <c r="T69" s="213"/>
      <c r="U69" s="213"/>
      <c r="V69" s="213"/>
      <c r="W69" s="207"/>
      <c r="X69" s="207"/>
      <c r="Y69" s="207"/>
      <c r="Z69" s="207"/>
      <c r="AA69" s="9">
        <f t="shared" si="19"/>
        <v>15</v>
      </c>
      <c r="AB69" s="9" t="str">
        <f t="shared" si="20"/>
        <v>CNP2-TCX-012-N</v>
      </c>
      <c r="AC69" s="9" t="str">
        <f t="shared" si="21"/>
        <v>CNP2</v>
      </c>
      <c r="AD69" s="9">
        <f t="shared" si="16"/>
        <v>0</v>
      </c>
      <c r="AE69" s="9">
        <f t="shared" si="17"/>
        <v>0</v>
      </c>
      <c r="AF69" s="23">
        <f t="shared" si="18"/>
        <v>0</v>
      </c>
      <c r="AG69" s="209"/>
      <c r="AH69" s="209"/>
      <c r="AI69" s="235"/>
      <c r="AJ69" s="235"/>
      <c r="AK69" s="235"/>
      <c r="AL69" s="235"/>
    </row>
    <row r="70" spans="1:38" ht="14.25" hidden="1">
      <c r="A70" s="217"/>
      <c r="B70" s="215"/>
      <c r="C70" s="372"/>
      <c r="D70" s="372"/>
      <c r="E70" s="218"/>
      <c r="F70" s="218"/>
      <c r="G70" s="372"/>
      <c r="H70" s="372"/>
      <c r="I70" s="218"/>
      <c r="J70" s="218"/>
      <c r="K70" s="218"/>
      <c r="L70" s="218"/>
      <c r="M70" s="218">
        <v>0</v>
      </c>
      <c r="N70" s="218">
        <v>0</v>
      </c>
      <c r="O70" s="220"/>
      <c r="P70" s="213"/>
      <c r="Q70" s="213"/>
      <c r="R70" s="213"/>
      <c r="S70" s="234"/>
      <c r="T70" s="213"/>
      <c r="U70" s="213"/>
      <c r="V70" s="213"/>
      <c r="W70" s="207"/>
      <c r="X70" s="207"/>
      <c r="Y70" s="207"/>
      <c r="Z70" s="207"/>
      <c r="AA70" s="9">
        <f t="shared" si="19"/>
        <v>15</v>
      </c>
      <c r="AB70" s="9" t="str">
        <f t="shared" si="20"/>
        <v>CNP2-TCX-012-N</v>
      </c>
      <c r="AC70" s="9" t="str">
        <f t="shared" si="21"/>
        <v>CNP2</v>
      </c>
      <c r="AD70" s="9">
        <f t="shared" si="16"/>
        <v>0</v>
      </c>
      <c r="AE70" s="9">
        <f t="shared" si="17"/>
        <v>0</v>
      </c>
      <c r="AF70" s="23">
        <f t="shared" si="18"/>
        <v>0</v>
      </c>
      <c r="AG70" s="209"/>
      <c r="AH70" s="209"/>
      <c r="AI70" s="235"/>
      <c r="AJ70" s="235"/>
      <c r="AK70" s="235"/>
      <c r="AL70" s="235"/>
    </row>
    <row r="71" spans="1:38" ht="14.25" hidden="1">
      <c r="A71" s="217"/>
      <c r="B71" s="215"/>
      <c r="C71" s="372"/>
      <c r="D71" s="372"/>
      <c r="E71" s="218"/>
      <c r="F71" s="218"/>
      <c r="G71" s="372"/>
      <c r="H71" s="372"/>
      <c r="I71" s="218"/>
      <c r="J71" s="218"/>
      <c r="K71" s="218"/>
      <c r="L71" s="218"/>
      <c r="M71" s="218">
        <v>0</v>
      </c>
      <c r="N71" s="218">
        <v>0</v>
      </c>
      <c r="O71" s="220"/>
      <c r="P71" s="213"/>
      <c r="Q71" s="213"/>
      <c r="R71" s="213"/>
      <c r="S71" s="213"/>
      <c r="T71" s="213"/>
      <c r="U71" s="213"/>
      <c r="V71" s="213"/>
      <c r="W71" s="234"/>
      <c r="X71" s="213"/>
      <c r="Y71" s="213"/>
      <c r="Z71" s="213"/>
      <c r="AA71" s="9">
        <f t="shared" si="19"/>
        <v>15</v>
      </c>
      <c r="AB71" s="9" t="str">
        <f t="shared" si="20"/>
        <v>CNP2-TCX-012-N</v>
      </c>
      <c r="AC71" s="9" t="str">
        <f t="shared" si="21"/>
        <v>CNP2</v>
      </c>
      <c r="AD71" s="9">
        <f t="shared" si="16"/>
        <v>0</v>
      </c>
      <c r="AE71" s="9">
        <f t="shared" si="17"/>
        <v>0</v>
      </c>
      <c r="AF71" s="23">
        <f t="shared" si="18"/>
        <v>0</v>
      </c>
      <c r="AG71" s="207"/>
      <c r="AH71" s="207"/>
      <c r="AI71" s="208"/>
      <c r="AJ71" s="208"/>
      <c r="AK71" s="209"/>
      <c r="AL71" s="209"/>
    </row>
    <row r="72" spans="1:38" ht="14.25" hidden="1">
      <c r="A72" s="217"/>
      <c r="B72" s="224"/>
      <c r="C72" s="372"/>
      <c r="D72" s="372"/>
      <c r="E72" s="218"/>
      <c r="F72" s="218"/>
      <c r="G72" s="372"/>
      <c r="H72" s="372"/>
      <c r="I72" s="218"/>
      <c r="J72" s="218"/>
      <c r="K72" s="218"/>
      <c r="L72" s="218"/>
      <c r="M72" s="218">
        <v>0</v>
      </c>
      <c r="N72" s="218">
        <v>0</v>
      </c>
      <c r="O72" s="220"/>
      <c r="P72" s="213"/>
      <c r="Q72" s="213"/>
      <c r="R72" s="213"/>
      <c r="S72" s="213"/>
      <c r="T72" s="213"/>
      <c r="U72" s="213"/>
      <c r="V72" s="213"/>
      <c r="W72" s="234"/>
      <c r="X72" s="213"/>
      <c r="Y72" s="213"/>
      <c r="Z72" s="213"/>
      <c r="AA72" s="9">
        <f t="shared" si="19"/>
        <v>15</v>
      </c>
      <c r="AB72" s="9" t="str">
        <f t="shared" si="20"/>
        <v>CNP2-TCX-012-N</v>
      </c>
      <c r="AC72" s="9" t="str">
        <f t="shared" si="21"/>
        <v>CNP2</v>
      </c>
      <c r="AD72" s="9">
        <f t="shared" si="16"/>
        <v>0</v>
      </c>
      <c r="AE72" s="9">
        <f t="shared" si="17"/>
        <v>0</v>
      </c>
      <c r="AF72" s="23">
        <f t="shared" si="18"/>
        <v>0</v>
      </c>
      <c r="AG72" s="207"/>
      <c r="AH72" s="207"/>
      <c r="AI72" s="208"/>
      <c r="AJ72" s="208"/>
      <c r="AK72" s="209"/>
      <c r="AL72" s="209"/>
    </row>
    <row r="73" spans="1:38" ht="14.25" hidden="1">
      <c r="A73" s="217" t="s">
        <v>319</v>
      </c>
      <c r="B73" s="225"/>
      <c r="C73" s="226">
        <v>2350</v>
      </c>
      <c r="D73" s="226">
        <v>32900</v>
      </c>
      <c r="E73" s="226">
        <f>SUM(E61:E72)</f>
        <v>194</v>
      </c>
      <c r="F73" s="226">
        <f>SUM(F61:F72)</f>
        <v>2215</v>
      </c>
      <c r="G73" s="29">
        <f>E73-C73</f>
        <v>-2156</v>
      </c>
      <c r="H73" s="29">
        <f>F73-D73</f>
        <v>-30685</v>
      </c>
      <c r="I73" s="227">
        <v>0</v>
      </c>
      <c r="J73" s="227">
        <v>0</v>
      </c>
      <c r="K73" s="227">
        <v>0</v>
      </c>
      <c r="L73" s="227">
        <v>0</v>
      </c>
      <c r="M73" s="227">
        <v>0</v>
      </c>
      <c r="N73" s="227">
        <v>0</v>
      </c>
      <c r="O73" s="220"/>
      <c r="P73" s="213"/>
      <c r="Q73" s="213"/>
      <c r="R73" s="213"/>
      <c r="S73" s="213"/>
      <c r="T73" s="213"/>
      <c r="U73" s="213"/>
      <c r="V73" s="213"/>
      <c r="W73" s="234"/>
      <c r="X73" s="213"/>
      <c r="Y73" s="213"/>
      <c r="Z73" s="213"/>
      <c r="AA73" s="9">
        <f t="shared" si="19"/>
        <v>15</v>
      </c>
      <c r="AB73" s="9" t="str">
        <f t="shared" si="20"/>
        <v>CNP2-TCX-012-N</v>
      </c>
      <c r="AC73" s="9" t="str">
        <f t="shared" si="21"/>
        <v>CNP2</v>
      </c>
      <c r="AD73" s="9" t="str">
        <f t="shared" si="16"/>
        <v>总舱位合计</v>
      </c>
      <c r="AE73" s="9">
        <f t="shared" si="17"/>
        <v>2350</v>
      </c>
      <c r="AF73" s="23">
        <f t="shared" si="18"/>
        <v>194</v>
      </c>
      <c r="AG73" s="236"/>
      <c r="AH73" s="236"/>
      <c r="AI73" s="236"/>
      <c r="AJ73" s="236"/>
      <c r="AK73" s="236"/>
      <c r="AL73" s="236"/>
    </row>
    <row r="74" spans="1:38" ht="14.25" hidden="1">
      <c r="A74" s="228"/>
      <c r="B74" s="229"/>
      <c r="C74" s="230"/>
      <c r="D74" s="231" t="s">
        <v>320</v>
      </c>
      <c r="E74" s="232">
        <f>E73/C73</f>
        <v>8.2553191489361702E-2</v>
      </c>
      <c r="F74" s="232">
        <f>F73/D73</f>
        <v>6.732522796352583E-2</v>
      </c>
      <c r="G74" s="229"/>
      <c r="H74" s="229"/>
      <c r="I74" s="213"/>
      <c r="J74" s="23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34"/>
      <c r="X74" s="213"/>
      <c r="Y74" s="213"/>
      <c r="Z74" s="213"/>
      <c r="AA74" s="9">
        <f t="shared" si="19"/>
        <v>15</v>
      </c>
      <c r="AB74" s="9" t="str">
        <f t="shared" si="20"/>
        <v>CNP2-TCX-012-N</v>
      </c>
      <c r="AC74" s="9" t="str">
        <f t="shared" si="21"/>
        <v>CNP2</v>
      </c>
      <c r="AD74" s="9">
        <f t="shared" si="16"/>
        <v>0</v>
      </c>
      <c r="AE74" s="9">
        <f t="shared" si="17"/>
        <v>0</v>
      </c>
      <c r="AF74" s="23">
        <f t="shared" si="18"/>
        <v>8.2553191489361702E-2</v>
      </c>
      <c r="AG74" s="236"/>
      <c r="AH74" s="236"/>
      <c r="AI74" s="236"/>
      <c r="AJ74" s="236"/>
      <c r="AK74" s="236"/>
      <c r="AL74" s="236"/>
    </row>
    <row r="75" spans="1:38" hidden="1"/>
    <row r="76" spans="1:38" hidden="1"/>
    <row r="77" spans="1:38" ht="14.25">
      <c r="A77" s="199" t="s">
        <v>293</v>
      </c>
      <c r="B77" s="200" t="s">
        <v>664</v>
      </c>
      <c r="C77" s="201"/>
      <c r="D77" s="202"/>
      <c r="E77" s="200" t="s">
        <v>665</v>
      </c>
      <c r="F77" s="200"/>
      <c r="G77" s="199" t="s">
        <v>295</v>
      </c>
      <c r="H77" s="203">
        <v>16</v>
      </c>
      <c r="I77" s="202"/>
      <c r="J77" s="204" t="s">
        <v>296</v>
      </c>
      <c r="K77" s="200"/>
      <c r="L77" s="199"/>
      <c r="M77" s="205"/>
      <c r="N77" s="200"/>
      <c r="O77" s="202"/>
      <c r="P77" s="213"/>
      <c r="Q77" s="213"/>
      <c r="R77" s="213"/>
      <c r="S77" s="213"/>
      <c r="T77" s="213"/>
      <c r="U77" s="213"/>
      <c r="V77" s="213"/>
      <c r="W77" s="234"/>
      <c r="X77" s="213"/>
      <c r="Y77" s="213"/>
      <c r="Z77" s="213"/>
      <c r="AA77" s="207"/>
      <c r="AB77" s="207"/>
      <c r="AC77" s="207"/>
      <c r="AD77" s="207"/>
      <c r="AE77" s="207"/>
      <c r="AF77" s="207"/>
      <c r="AG77" s="207"/>
      <c r="AH77" s="207"/>
      <c r="AI77" s="208"/>
      <c r="AJ77" s="208"/>
      <c r="AK77" s="209"/>
      <c r="AL77" s="209"/>
    </row>
    <row r="78" spans="1:38" ht="14.25">
      <c r="A78" s="211"/>
      <c r="B78" s="212"/>
      <c r="C78" s="639" t="s">
        <v>297</v>
      </c>
      <c r="D78" s="639"/>
      <c r="E78" s="639" t="s">
        <v>298</v>
      </c>
      <c r="F78" s="639"/>
      <c r="G78" s="639" t="s">
        <v>299</v>
      </c>
      <c r="H78" s="639"/>
      <c r="I78" s="640" t="s">
        <v>300</v>
      </c>
      <c r="J78" s="641"/>
      <c r="K78" s="641"/>
      <c r="L78" s="641"/>
      <c r="M78" s="641"/>
      <c r="N78" s="642"/>
      <c r="O78" s="643" t="s">
        <v>301</v>
      </c>
      <c r="P78" s="213"/>
      <c r="Q78" s="213"/>
      <c r="R78" s="213"/>
      <c r="S78" s="213"/>
      <c r="T78" s="213"/>
      <c r="U78" s="213"/>
      <c r="V78" s="213"/>
      <c r="W78" s="234"/>
      <c r="X78" s="213"/>
      <c r="Y78" s="213"/>
      <c r="Z78" s="213"/>
      <c r="AA78" s="207"/>
      <c r="AB78" s="207"/>
      <c r="AC78" s="207"/>
      <c r="AD78" s="207"/>
      <c r="AE78" s="207"/>
      <c r="AF78" s="207"/>
      <c r="AG78" s="207"/>
      <c r="AH78" s="207"/>
      <c r="AI78" s="208"/>
      <c r="AJ78" s="208"/>
      <c r="AK78" s="209"/>
      <c r="AL78" s="209"/>
    </row>
    <row r="79" spans="1:38" ht="14.25">
      <c r="A79" s="214" t="s">
        <v>6</v>
      </c>
      <c r="B79" s="215" t="s">
        <v>7</v>
      </c>
      <c r="C79" s="639"/>
      <c r="D79" s="639"/>
      <c r="E79" s="639"/>
      <c r="F79" s="639"/>
      <c r="G79" s="639"/>
      <c r="H79" s="639"/>
      <c r="I79" s="454" t="s">
        <v>302</v>
      </c>
      <c r="J79" s="454" t="s">
        <v>9</v>
      </c>
      <c r="K79" s="454" t="s">
        <v>303</v>
      </c>
      <c r="L79" s="454" t="s">
        <v>11</v>
      </c>
      <c r="M79" s="640" t="s">
        <v>304</v>
      </c>
      <c r="N79" s="642"/>
      <c r="O79" s="644"/>
      <c r="P79" s="213"/>
      <c r="Q79" s="213"/>
      <c r="R79" s="213"/>
      <c r="S79" s="234"/>
      <c r="T79" s="213"/>
      <c r="U79" s="213"/>
      <c r="V79" s="213"/>
      <c r="W79" s="207"/>
      <c r="X79" s="207"/>
      <c r="Y79" s="207"/>
      <c r="Z79" s="207"/>
      <c r="AA79" s="207"/>
      <c r="AB79" s="207"/>
      <c r="AC79" s="221"/>
      <c r="AD79" s="207"/>
      <c r="AE79" s="207"/>
      <c r="AF79" s="222"/>
      <c r="AG79" s="209"/>
      <c r="AH79" s="209"/>
      <c r="AI79" s="235"/>
      <c r="AJ79" s="235"/>
      <c r="AK79" s="235"/>
      <c r="AL79" s="235"/>
    </row>
    <row r="80" spans="1:38" ht="14.25">
      <c r="A80" s="211"/>
      <c r="B80" s="212"/>
      <c r="C80" s="454" t="s">
        <v>13</v>
      </c>
      <c r="D80" s="454" t="s">
        <v>14</v>
      </c>
      <c r="E80" s="454" t="s">
        <v>13</v>
      </c>
      <c r="F80" s="454" t="s">
        <v>14</v>
      </c>
      <c r="G80" s="454" t="s">
        <v>13</v>
      </c>
      <c r="H80" s="454" t="s">
        <v>14</v>
      </c>
      <c r="I80" s="454" t="s">
        <v>13</v>
      </c>
      <c r="J80" s="454" t="s">
        <v>14</v>
      </c>
      <c r="K80" s="454" t="s">
        <v>13</v>
      </c>
      <c r="L80" s="454" t="s">
        <v>14</v>
      </c>
      <c r="M80" s="454"/>
      <c r="N80" s="454"/>
      <c r="O80" s="645"/>
      <c r="P80" s="213"/>
      <c r="Q80" s="213"/>
      <c r="R80" s="213"/>
      <c r="S80" s="234"/>
      <c r="T80" s="213"/>
      <c r="U80" s="213"/>
      <c r="V80" s="213"/>
      <c r="W80" s="207"/>
      <c r="X80" s="207"/>
      <c r="Y80" s="207"/>
      <c r="Z80" s="207"/>
      <c r="AA80" s="207" t="s">
        <v>305</v>
      </c>
      <c r="AB80" s="207" t="s">
        <v>306</v>
      </c>
      <c r="AC80" s="207" t="s">
        <v>307</v>
      </c>
      <c r="AD80" s="207" t="s">
        <v>308</v>
      </c>
      <c r="AE80" s="207" t="s">
        <v>309</v>
      </c>
      <c r="AF80" s="207" t="s">
        <v>310</v>
      </c>
      <c r="AG80" s="209"/>
      <c r="AH80" s="209"/>
      <c r="AI80" s="235"/>
      <c r="AJ80" s="235"/>
      <c r="AK80" s="235"/>
      <c r="AL80" s="235"/>
    </row>
    <row r="81" spans="1:38" ht="14.25">
      <c r="A81" s="217" t="s">
        <v>311</v>
      </c>
      <c r="B81" s="215"/>
      <c r="C81" s="454">
        <v>100</v>
      </c>
      <c r="D81" s="454">
        <v>1400</v>
      </c>
      <c r="E81" s="218"/>
      <c r="F81" s="218"/>
      <c r="G81" s="454"/>
      <c r="H81" s="454"/>
      <c r="I81" s="219"/>
      <c r="J81" s="219"/>
      <c r="K81" s="218"/>
      <c r="L81" s="218"/>
      <c r="M81" s="218">
        <v>0</v>
      </c>
      <c r="N81" s="218">
        <v>0</v>
      </c>
      <c r="O81" s="220"/>
      <c r="P81" s="213"/>
      <c r="Q81" s="213"/>
      <c r="R81" s="213"/>
      <c r="S81" s="234"/>
      <c r="T81" s="213"/>
      <c r="U81" s="213"/>
      <c r="V81" s="213"/>
      <c r="W81" s="207"/>
      <c r="X81" s="207"/>
      <c r="Y81" s="207"/>
      <c r="Z81" s="207"/>
      <c r="AA81" s="9">
        <f>H77</f>
        <v>16</v>
      </c>
      <c r="AB81" s="9" t="str">
        <f>E77</f>
        <v>CNP2-T80-068-N</v>
      </c>
      <c r="AC81" s="22" t="str">
        <f>A77</f>
        <v>CNP2</v>
      </c>
      <c r="AD81" s="9" t="str">
        <f t="shared" ref="AD81:AD93" si="22">A81</f>
        <v>RCL合作</v>
      </c>
      <c r="AE81" s="9">
        <f t="shared" ref="AE81:AE93" si="23">C81</f>
        <v>100</v>
      </c>
      <c r="AF81" s="23">
        <f t="shared" ref="AF81:AF93" si="24">E81</f>
        <v>0</v>
      </c>
      <c r="AG81" s="209"/>
      <c r="AH81" s="209"/>
      <c r="AI81" s="235"/>
      <c r="AJ81" s="235"/>
      <c r="AK81" s="235"/>
      <c r="AL81" s="235"/>
    </row>
    <row r="82" spans="1:38" ht="14.25">
      <c r="A82" s="217" t="s">
        <v>360</v>
      </c>
      <c r="B82" s="215">
        <f>B63+7</f>
        <v>43203</v>
      </c>
      <c r="C82" s="454"/>
      <c r="D82" s="454"/>
      <c r="E82" s="218"/>
      <c r="F82" s="218"/>
      <c r="G82" s="454"/>
      <c r="H82" s="454"/>
      <c r="I82" s="218"/>
      <c r="J82" s="218"/>
      <c r="K82" s="218"/>
      <c r="L82" s="218"/>
      <c r="M82" s="218">
        <v>0</v>
      </c>
      <c r="N82" s="218">
        <v>0</v>
      </c>
      <c r="O82" s="220"/>
      <c r="P82" s="213"/>
      <c r="Q82" s="213"/>
      <c r="R82" s="213"/>
      <c r="S82" s="234"/>
      <c r="T82" s="213"/>
      <c r="U82" s="213"/>
      <c r="V82" s="213"/>
      <c r="W82" s="207"/>
      <c r="X82" s="207"/>
      <c r="Y82" s="207"/>
      <c r="Z82" s="207"/>
      <c r="AA82" s="9">
        <f t="shared" ref="AA82:AC93" si="25">AA81</f>
        <v>16</v>
      </c>
      <c r="AB82" s="9" t="str">
        <f t="shared" si="25"/>
        <v>CNP2-T80-068-N</v>
      </c>
      <c r="AC82" s="9" t="str">
        <f t="shared" si="25"/>
        <v>CNP2</v>
      </c>
      <c r="AD82" s="9" t="str">
        <f t="shared" si="22"/>
        <v>MNL</v>
      </c>
      <c r="AE82" s="9">
        <f t="shared" si="23"/>
        <v>0</v>
      </c>
      <c r="AF82" s="23">
        <f t="shared" si="24"/>
        <v>0</v>
      </c>
      <c r="AG82" s="209"/>
      <c r="AH82" s="209"/>
      <c r="AI82" s="235"/>
      <c r="AJ82" s="235"/>
      <c r="AK82" s="235"/>
      <c r="AL82" s="235"/>
    </row>
    <row r="83" spans="1:38" ht="14.25">
      <c r="A83" s="217" t="s">
        <v>361</v>
      </c>
      <c r="B83" s="215">
        <f>B64+7</f>
        <v>43204</v>
      </c>
      <c r="C83" s="454"/>
      <c r="D83" s="454"/>
      <c r="E83" s="218"/>
      <c r="F83" s="218"/>
      <c r="G83" s="454"/>
      <c r="H83" s="454"/>
      <c r="I83" s="218"/>
      <c r="J83" s="218"/>
      <c r="K83" s="218"/>
      <c r="L83" s="218"/>
      <c r="M83" s="218">
        <v>0</v>
      </c>
      <c r="N83" s="218">
        <v>0</v>
      </c>
      <c r="O83" s="220"/>
      <c r="P83" s="213"/>
      <c r="Q83" s="213"/>
      <c r="R83" s="213"/>
      <c r="S83" s="234"/>
      <c r="T83" s="213"/>
      <c r="U83" s="213"/>
      <c r="V83" s="213"/>
      <c r="W83" s="207"/>
      <c r="X83" s="207"/>
      <c r="Y83" s="207"/>
      <c r="Z83" s="207"/>
      <c r="AA83" s="9">
        <f t="shared" si="25"/>
        <v>16</v>
      </c>
      <c r="AB83" s="9" t="str">
        <f t="shared" si="25"/>
        <v>CNP2-T80-068-N</v>
      </c>
      <c r="AC83" s="9" t="str">
        <f t="shared" si="25"/>
        <v>CNP2</v>
      </c>
      <c r="AD83" s="9" t="str">
        <f t="shared" si="22"/>
        <v>MNS</v>
      </c>
      <c r="AE83" s="9">
        <f t="shared" si="23"/>
        <v>0</v>
      </c>
      <c r="AF83" s="23">
        <f t="shared" si="24"/>
        <v>0</v>
      </c>
      <c r="AG83" s="209"/>
      <c r="AH83" s="209"/>
      <c r="AI83" s="235"/>
      <c r="AJ83" s="235"/>
      <c r="AK83" s="235"/>
      <c r="AL83" s="235"/>
    </row>
    <row r="84" spans="1:38" ht="14.25">
      <c r="A84" s="217" t="s">
        <v>362</v>
      </c>
      <c r="B84" s="215">
        <f>B65+7</f>
        <v>43204</v>
      </c>
      <c r="C84" s="454">
        <v>2350</v>
      </c>
      <c r="D84" s="454">
        <v>32900</v>
      </c>
      <c r="E84" s="218">
        <v>303</v>
      </c>
      <c r="F84" s="218">
        <v>5227</v>
      </c>
      <c r="G84" s="455">
        <f>E84-C84</f>
        <v>-2047</v>
      </c>
      <c r="H84" s="455">
        <f>F84-D84</f>
        <v>-27673</v>
      </c>
      <c r="I84" s="218"/>
      <c r="J84" s="218"/>
      <c r="K84" s="218"/>
      <c r="L84" s="218"/>
      <c r="M84" s="218">
        <v>0</v>
      </c>
      <c r="N84" s="218">
        <v>0</v>
      </c>
      <c r="O84" s="220"/>
      <c r="P84" s="213"/>
      <c r="Q84" s="213"/>
      <c r="R84" s="213"/>
      <c r="S84" s="234"/>
      <c r="T84" s="213"/>
      <c r="U84" s="213"/>
      <c r="V84" s="213"/>
      <c r="W84" s="207"/>
      <c r="X84" s="207"/>
      <c r="Y84" s="207"/>
      <c r="Z84" s="207"/>
      <c r="AA84" s="9">
        <f t="shared" si="25"/>
        <v>16</v>
      </c>
      <c r="AB84" s="9" t="str">
        <f t="shared" si="25"/>
        <v>CNP2-T80-068-N</v>
      </c>
      <c r="AC84" s="9" t="str">
        <f t="shared" si="25"/>
        <v>CNP2</v>
      </c>
      <c r="AD84" s="9" t="str">
        <f t="shared" si="22"/>
        <v>BTG</v>
      </c>
      <c r="AE84" s="9">
        <f t="shared" si="23"/>
        <v>2350</v>
      </c>
      <c r="AF84" s="23">
        <f t="shared" si="24"/>
        <v>303</v>
      </c>
      <c r="AG84" s="209"/>
      <c r="AH84" s="209"/>
      <c r="AI84" s="235"/>
      <c r="AJ84" s="235"/>
      <c r="AK84" s="235"/>
      <c r="AL84" s="235"/>
    </row>
    <row r="85" spans="1:38" ht="14.25">
      <c r="A85" s="217" t="s">
        <v>60</v>
      </c>
      <c r="B85" s="215">
        <f>B66+7</f>
        <v>43207</v>
      </c>
      <c r="C85" s="454"/>
      <c r="D85" s="454"/>
      <c r="E85" s="218">
        <v>4</v>
      </c>
      <c r="F85" s="218">
        <v>40</v>
      </c>
      <c r="G85" s="493">
        <f>E85-C85</f>
        <v>4</v>
      </c>
      <c r="H85" s="493">
        <f>F85-D85</f>
        <v>40</v>
      </c>
      <c r="I85" s="219"/>
      <c r="J85" s="219"/>
      <c r="K85" s="223"/>
      <c r="L85" s="223"/>
      <c r="M85" s="218">
        <v>0</v>
      </c>
      <c r="N85" s="218">
        <v>0</v>
      </c>
      <c r="O85" s="220"/>
      <c r="P85" s="213"/>
      <c r="Q85" s="213"/>
      <c r="R85" s="213"/>
      <c r="S85" s="234"/>
      <c r="T85" s="213"/>
      <c r="U85" s="213"/>
      <c r="V85" s="213"/>
      <c r="W85" s="207"/>
      <c r="X85" s="207"/>
      <c r="Y85" s="207"/>
      <c r="Z85" s="207"/>
      <c r="AA85" s="9">
        <f t="shared" si="25"/>
        <v>16</v>
      </c>
      <c r="AB85" s="9" t="str">
        <f t="shared" si="25"/>
        <v>CNP2-T80-068-N</v>
      </c>
      <c r="AC85" s="9" t="str">
        <f t="shared" si="25"/>
        <v>CNP2</v>
      </c>
      <c r="AD85" s="9" t="str">
        <f t="shared" si="22"/>
        <v>HKG</v>
      </c>
      <c r="AE85" s="9">
        <f t="shared" si="23"/>
        <v>0</v>
      </c>
      <c r="AF85" s="23">
        <f t="shared" si="24"/>
        <v>4</v>
      </c>
      <c r="AG85" s="209"/>
      <c r="AH85" s="209"/>
      <c r="AI85" s="235"/>
      <c r="AJ85" s="235"/>
      <c r="AK85" s="235"/>
      <c r="AL85" s="235"/>
    </row>
    <row r="86" spans="1:38" ht="14.25">
      <c r="A86" s="217"/>
      <c r="B86" s="215"/>
      <c r="C86" s="454"/>
      <c r="D86" s="454"/>
      <c r="E86" s="218"/>
      <c r="F86" s="218"/>
      <c r="G86" s="454"/>
      <c r="H86" s="454"/>
      <c r="I86" s="223"/>
      <c r="J86" s="223"/>
      <c r="K86" s="223"/>
      <c r="L86" s="223"/>
      <c r="M86" s="218">
        <v>0</v>
      </c>
      <c r="N86" s="218">
        <v>0</v>
      </c>
      <c r="O86" s="220"/>
      <c r="P86" s="213"/>
      <c r="Q86" s="213"/>
      <c r="R86" s="213"/>
      <c r="S86" s="234"/>
      <c r="T86" s="213"/>
      <c r="U86" s="213"/>
      <c r="V86" s="213"/>
      <c r="W86" s="207"/>
      <c r="X86" s="207"/>
      <c r="Y86" s="207"/>
      <c r="Z86" s="207"/>
      <c r="AA86" s="9">
        <f t="shared" si="25"/>
        <v>16</v>
      </c>
      <c r="AB86" s="9" t="str">
        <f t="shared" si="25"/>
        <v>CNP2-T80-068-N</v>
      </c>
      <c r="AC86" s="9" t="str">
        <f t="shared" si="25"/>
        <v>CNP2</v>
      </c>
      <c r="AD86" s="9">
        <f t="shared" si="22"/>
        <v>0</v>
      </c>
      <c r="AE86" s="9">
        <f t="shared" si="23"/>
        <v>0</v>
      </c>
      <c r="AF86" s="23">
        <f t="shared" si="24"/>
        <v>0</v>
      </c>
      <c r="AG86" s="209"/>
      <c r="AH86" s="209"/>
      <c r="AI86" s="235"/>
      <c r="AJ86" s="235"/>
      <c r="AK86" s="235"/>
      <c r="AL86" s="235"/>
    </row>
    <row r="87" spans="1:38" ht="14.25">
      <c r="A87" s="217"/>
      <c r="B87" s="215"/>
      <c r="C87" s="454"/>
      <c r="D87" s="454"/>
      <c r="E87" s="218"/>
      <c r="F87" s="218"/>
      <c r="G87" s="454"/>
      <c r="H87" s="454"/>
      <c r="I87" s="219"/>
      <c r="J87" s="219"/>
      <c r="K87" s="218"/>
      <c r="L87" s="218"/>
      <c r="M87" s="218">
        <v>0</v>
      </c>
      <c r="N87" s="218">
        <v>0</v>
      </c>
      <c r="O87" s="220"/>
      <c r="P87" s="213"/>
      <c r="Q87" s="213"/>
      <c r="R87" s="213"/>
      <c r="S87" s="234"/>
      <c r="T87" s="213"/>
      <c r="U87" s="213"/>
      <c r="V87" s="213"/>
      <c r="W87" s="207"/>
      <c r="X87" s="207"/>
      <c r="Y87" s="207"/>
      <c r="Z87" s="207"/>
      <c r="AA87" s="9">
        <f t="shared" si="25"/>
        <v>16</v>
      </c>
      <c r="AB87" s="9" t="str">
        <f t="shared" si="25"/>
        <v>CNP2-T80-068-N</v>
      </c>
      <c r="AC87" s="9" t="str">
        <f t="shared" si="25"/>
        <v>CNP2</v>
      </c>
      <c r="AD87" s="9">
        <f t="shared" si="22"/>
        <v>0</v>
      </c>
      <c r="AE87" s="9">
        <f t="shared" si="23"/>
        <v>0</v>
      </c>
      <c r="AF87" s="23">
        <f t="shared" si="24"/>
        <v>0</v>
      </c>
      <c r="AG87" s="209"/>
      <c r="AH87" s="209"/>
      <c r="AI87" s="235"/>
      <c r="AJ87" s="235"/>
      <c r="AK87" s="235"/>
      <c r="AL87" s="235"/>
    </row>
    <row r="88" spans="1:38" ht="14.25">
      <c r="A88" s="217"/>
      <c r="B88" s="215"/>
      <c r="C88" s="454"/>
      <c r="D88" s="454"/>
      <c r="E88" s="218"/>
      <c r="F88" s="218"/>
      <c r="G88" s="454"/>
      <c r="H88" s="454"/>
      <c r="I88" s="218"/>
      <c r="J88" s="218"/>
      <c r="K88" s="218"/>
      <c r="L88" s="218"/>
      <c r="M88" s="218">
        <v>0</v>
      </c>
      <c r="N88" s="218">
        <v>0</v>
      </c>
      <c r="O88" s="220"/>
      <c r="P88" s="213"/>
      <c r="Q88" s="213"/>
      <c r="R88" s="213"/>
      <c r="S88" s="234"/>
      <c r="T88" s="213"/>
      <c r="U88" s="213"/>
      <c r="V88" s="213"/>
      <c r="W88" s="207"/>
      <c r="X88" s="207"/>
      <c r="Y88" s="207"/>
      <c r="Z88" s="207"/>
      <c r="AA88" s="9">
        <f t="shared" si="25"/>
        <v>16</v>
      </c>
      <c r="AB88" s="9" t="str">
        <f t="shared" si="25"/>
        <v>CNP2-T80-068-N</v>
      </c>
      <c r="AC88" s="9" t="str">
        <f t="shared" si="25"/>
        <v>CNP2</v>
      </c>
      <c r="AD88" s="9">
        <f t="shared" si="22"/>
        <v>0</v>
      </c>
      <c r="AE88" s="9">
        <f t="shared" si="23"/>
        <v>0</v>
      </c>
      <c r="AF88" s="23">
        <f t="shared" si="24"/>
        <v>0</v>
      </c>
      <c r="AG88" s="209"/>
      <c r="AH88" s="209"/>
      <c r="AI88" s="235"/>
      <c r="AJ88" s="235"/>
      <c r="AK88" s="235"/>
      <c r="AL88" s="235"/>
    </row>
    <row r="89" spans="1:38" ht="14.25">
      <c r="A89" s="217"/>
      <c r="B89" s="215"/>
      <c r="C89" s="454"/>
      <c r="D89" s="454"/>
      <c r="E89" s="218"/>
      <c r="F89" s="218"/>
      <c r="G89" s="454"/>
      <c r="H89" s="454"/>
      <c r="I89" s="218"/>
      <c r="J89" s="218"/>
      <c r="K89" s="218"/>
      <c r="L89" s="218"/>
      <c r="M89" s="218">
        <v>0</v>
      </c>
      <c r="N89" s="218">
        <v>0</v>
      </c>
      <c r="O89" s="220"/>
      <c r="P89" s="213"/>
      <c r="Q89" s="213"/>
      <c r="R89" s="213"/>
      <c r="S89" s="234"/>
      <c r="T89" s="213"/>
      <c r="U89" s="213"/>
      <c r="V89" s="213"/>
      <c r="W89" s="207"/>
      <c r="X89" s="207"/>
      <c r="Y89" s="207"/>
      <c r="Z89" s="207"/>
      <c r="AA89" s="9">
        <f t="shared" si="25"/>
        <v>16</v>
      </c>
      <c r="AB89" s="9" t="str">
        <f t="shared" si="25"/>
        <v>CNP2-T80-068-N</v>
      </c>
      <c r="AC89" s="9" t="str">
        <f t="shared" si="25"/>
        <v>CNP2</v>
      </c>
      <c r="AD89" s="9">
        <f t="shared" si="22"/>
        <v>0</v>
      </c>
      <c r="AE89" s="9">
        <f t="shared" si="23"/>
        <v>0</v>
      </c>
      <c r="AF89" s="23">
        <f t="shared" si="24"/>
        <v>0</v>
      </c>
      <c r="AG89" s="209"/>
      <c r="AH89" s="209"/>
      <c r="AI89" s="235"/>
      <c r="AJ89" s="235"/>
      <c r="AK89" s="235"/>
      <c r="AL89" s="235"/>
    </row>
    <row r="90" spans="1:38" ht="14.25">
      <c r="A90" s="217"/>
      <c r="B90" s="215"/>
      <c r="C90" s="454"/>
      <c r="D90" s="454"/>
      <c r="E90" s="218"/>
      <c r="F90" s="218"/>
      <c r="G90" s="454"/>
      <c r="H90" s="454"/>
      <c r="I90" s="218"/>
      <c r="J90" s="218"/>
      <c r="K90" s="218"/>
      <c r="L90" s="218"/>
      <c r="M90" s="218">
        <v>0</v>
      </c>
      <c r="N90" s="218">
        <v>0</v>
      </c>
      <c r="O90" s="220"/>
      <c r="P90" s="213"/>
      <c r="Q90" s="213"/>
      <c r="R90" s="213"/>
      <c r="S90" s="213"/>
      <c r="T90" s="213"/>
      <c r="U90" s="213"/>
      <c r="V90" s="213"/>
      <c r="W90" s="234"/>
      <c r="X90" s="213"/>
      <c r="Y90" s="213"/>
      <c r="Z90" s="213"/>
      <c r="AA90" s="9">
        <f t="shared" si="25"/>
        <v>16</v>
      </c>
      <c r="AB90" s="9" t="str">
        <f t="shared" si="25"/>
        <v>CNP2-T80-068-N</v>
      </c>
      <c r="AC90" s="9" t="str">
        <f t="shared" si="25"/>
        <v>CNP2</v>
      </c>
      <c r="AD90" s="9">
        <f t="shared" si="22"/>
        <v>0</v>
      </c>
      <c r="AE90" s="9">
        <f t="shared" si="23"/>
        <v>0</v>
      </c>
      <c r="AF90" s="23">
        <f t="shared" si="24"/>
        <v>0</v>
      </c>
      <c r="AG90" s="207"/>
      <c r="AH90" s="207"/>
      <c r="AI90" s="208"/>
      <c r="AJ90" s="208"/>
      <c r="AK90" s="209"/>
      <c r="AL90" s="209"/>
    </row>
    <row r="91" spans="1:38" ht="14.25">
      <c r="A91" s="217"/>
      <c r="B91" s="224"/>
      <c r="C91" s="454"/>
      <c r="D91" s="454"/>
      <c r="E91" s="218"/>
      <c r="F91" s="218"/>
      <c r="G91" s="454"/>
      <c r="H91" s="454"/>
      <c r="I91" s="218"/>
      <c r="J91" s="218"/>
      <c r="K91" s="218"/>
      <c r="L91" s="218"/>
      <c r="M91" s="218">
        <v>0</v>
      </c>
      <c r="N91" s="218">
        <v>0</v>
      </c>
      <c r="O91" s="220"/>
      <c r="P91" s="213"/>
      <c r="Q91" s="213"/>
      <c r="R91" s="213"/>
      <c r="S91" s="213"/>
      <c r="T91" s="213"/>
      <c r="U91" s="213"/>
      <c r="V91" s="213"/>
      <c r="W91" s="234"/>
      <c r="X91" s="213"/>
      <c r="Y91" s="213"/>
      <c r="Z91" s="213"/>
      <c r="AA91" s="9">
        <f t="shared" si="25"/>
        <v>16</v>
      </c>
      <c r="AB91" s="9" t="str">
        <f t="shared" si="25"/>
        <v>CNP2-T80-068-N</v>
      </c>
      <c r="AC91" s="9" t="str">
        <f t="shared" si="25"/>
        <v>CNP2</v>
      </c>
      <c r="AD91" s="9">
        <f t="shared" si="22"/>
        <v>0</v>
      </c>
      <c r="AE91" s="9">
        <f t="shared" si="23"/>
        <v>0</v>
      </c>
      <c r="AF91" s="23">
        <f t="shared" si="24"/>
        <v>0</v>
      </c>
      <c r="AG91" s="207"/>
      <c r="AH91" s="207"/>
      <c r="AI91" s="208"/>
      <c r="AJ91" s="208"/>
      <c r="AK91" s="209"/>
      <c r="AL91" s="209"/>
    </row>
    <row r="92" spans="1:38" ht="14.25">
      <c r="A92" s="217" t="s">
        <v>319</v>
      </c>
      <c r="B92" s="225"/>
      <c r="C92" s="226">
        <v>2350</v>
      </c>
      <c r="D92" s="226">
        <v>32900</v>
      </c>
      <c r="E92" s="226">
        <f>SUM(E80:E91)</f>
        <v>307</v>
      </c>
      <c r="F92" s="226">
        <f>SUM(F80:F91)</f>
        <v>5267</v>
      </c>
      <c r="G92" s="29">
        <f>E92-C92</f>
        <v>-2043</v>
      </c>
      <c r="H92" s="29">
        <f>F92-D92</f>
        <v>-27633</v>
      </c>
      <c r="I92" s="227">
        <v>0</v>
      </c>
      <c r="J92" s="227">
        <v>0</v>
      </c>
      <c r="K92" s="227">
        <v>0</v>
      </c>
      <c r="L92" s="227">
        <v>0</v>
      </c>
      <c r="M92" s="227">
        <v>0</v>
      </c>
      <c r="N92" s="227">
        <v>0</v>
      </c>
      <c r="O92" s="220"/>
      <c r="P92" s="213"/>
      <c r="Q92" s="213"/>
      <c r="R92" s="213"/>
      <c r="S92" s="213"/>
      <c r="T92" s="213"/>
      <c r="U92" s="213"/>
      <c r="V92" s="213"/>
      <c r="W92" s="234"/>
      <c r="X92" s="213"/>
      <c r="Y92" s="213"/>
      <c r="Z92" s="213"/>
      <c r="AA92" s="9">
        <f t="shared" si="25"/>
        <v>16</v>
      </c>
      <c r="AB92" s="9" t="str">
        <f t="shared" si="25"/>
        <v>CNP2-T80-068-N</v>
      </c>
      <c r="AC92" s="9" t="str">
        <f t="shared" si="25"/>
        <v>CNP2</v>
      </c>
      <c r="AD92" s="9" t="str">
        <f t="shared" si="22"/>
        <v>总舱位合计</v>
      </c>
      <c r="AE92" s="9">
        <f t="shared" si="23"/>
        <v>2350</v>
      </c>
      <c r="AF92" s="23">
        <f t="shared" si="24"/>
        <v>307</v>
      </c>
      <c r="AG92" s="236"/>
      <c r="AH92" s="236"/>
      <c r="AI92" s="236"/>
      <c r="AJ92" s="236"/>
      <c r="AK92" s="236"/>
      <c r="AL92" s="236"/>
    </row>
    <row r="93" spans="1:38" ht="14.25">
      <c r="A93" s="228"/>
      <c r="B93" s="229"/>
      <c r="C93" s="230"/>
      <c r="D93" s="231" t="s">
        <v>320</v>
      </c>
      <c r="E93" s="232">
        <f>E92/C92</f>
        <v>0.13063829787234044</v>
      </c>
      <c r="F93" s="232">
        <f>F92/D92</f>
        <v>0.16009118541033435</v>
      </c>
      <c r="G93" s="229"/>
      <c r="H93" s="229"/>
      <c r="I93" s="213"/>
      <c r="J93" s="23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34"/>
      <c r="X93" s="213"/>
      <c r="Y93" s="213"/>
      <c r="Z93" s="213"/>
      <c r="AA93" s="9">
        <f t="shared" si="25"/>
        <v>16</v>
      </c>
      <c r="AB93" s="9" t="str">
        <f t="shared" si="25"/>
        <v>CNP2-T80-068-N</v>
      </c>
      <c r="AC93" s="9" t="str">
        <f t="shared" si="25"/>
        <v>CNP2</v>
      </c>
      <c r="AD93" s="9">
        <f t="shared" si="22"/>
        <v>0</v>
      </c>
      <c r="AE93" s="9">
        <f t="shared" si="23"/>
        <v>0</v>
      </c>
      <c r="AF93" s="23">
        <f t="shared" si="24"/>
        <v>0.13063829787234044</v>
      </c>
      <c r="AG93" s="236"/>
      <c r="AH93" s="236"/>
      <c r="AI93" s="236"/>
      <c r="AJ93" s="236"/>
      <c r="AK93" s="236"/>
      <c r="AL93" s="236"/>
    </row>
    <row r="96" spans="1:38" ht="14.25">
      <c r="A96" s="199" t="s">
        <v>293</v>
      </c>
      <c r="B96" s="200" t="s">
        <v>690</v>
      </c>
      <c r="C96" s="201"/>
      <c r="D96" s="202"/>
      <c r="E96" s="200" t="s">
        <v>692</v>
      </c>
      <c r="F96" s="200"/>
      <c r="G96" s="199" t="s">
        <v>295</v>
      </c>
      <c r="H96" s="203">
        <v>17</v>
      </c>
      <c r="I96" s="202"/>
      <c r="J96" s="204" t="s">
        <v>296</v>
      </c>
      <c r="K96" s="200"/>
      <c r="L96" s="199"/>
      <c r="M96" s="205"/>
      <c r="N96" s="200"/>
      <c r="O96" s="202"/>
      <c r="P96" s="213"/>
      <c r="Q96" s="213"/>
      <c r="R96" s="213"/>
      <c r="S96" s="213"/>
      <c r="T96" s="213"/>
      <c r="U96" s="213"/>
      <c r="V96" s="213"/>
      <c r="W96" s="234"/>
      <c r="X96" s="213"/>
      <c r="Y96" s="213"/>
      <c r="Z96" s="213"/>
      <c r="AA96" s="207"/>
      <c r="AB96" s="207"/>
      <c r="AC96" s="207"/>
      <c r="AD96" s="207"/>
      <c r="AE96" s="207"/>
      <c r="AF96" s="207"/>
      <c r="AG96" s="207"/>
      <c r="AH96" s="207"/>
      <c r="AI96" s="208"/>
      <c r="AJ96" s="208"/>
      <c r="AK96" s="209"/>
      <c r="AL96" s="209"/>
    </row>
    <row r="97" spans="1:38" ht="14.25">
      <c r="A97" s="211"/>
      <c r="B97" s="212"/>
      <c r="C97" s="639" t="s">
        <v>297</v>
      </c>
      <c r="D97" s="639"/>
      <c r="E97" s="639" t="s">
        <v>298</v>
      </c>
      <c r="F97" s="639"/>
      <c r="G97" s="639" t="s">
        <v>299</v>
      </c>
      <c r="H97" s="639"/>
      <c r="I97" s="640" t="s">
        <v>300</v>
      </c>
      <c r="J97" s="641"/>
      <c r="K97" s="641"/>
      <c r="L97" s="641"/>
      <c r="M97" s="641"/>
      <c r="N97" s="642"/>
      <c r="O97" s="643" t="s">
        <v>301</v>
      </c>
      <c r="P97" s="213"/>
      <c r="Q97" s="213"/>
      <c r="R97" s="213"/>
      <c r="S97" s="213"/>
      <c r="T97" s="213"/>
      <c r="U97" s="213"/>
      <c r="V97" s="213"/>
      <c r="W97" s="234"/>
      <c r="X97" s="213"/>
      <c r="Y97" s="213"/>
      <c r="Z97" s="213"/>
      <c r="AA97" s="207"/>
      <c r="AB97" s="207"/>
      <c r="AC97" s="207"/>
      <c r="AD97" s="207"/>
      <c r="AE97" s="207"/>
      <c r="AF97" s="207"/>
      <c r="AG97" s="207"/>
      <c r="AH97" s="207"/>
      <c r="AI97" s="208"/>
      <c r="AJ97" s="208"/>
      <c r="AK97" s="209"/>
      <c r="AL97" s="209"/>
    </row>
    <row r="98" spans="1:38" ht="14.25">
      <c r="A98" s="214" t="s">
        <v>6</v>
      </c>
      <c r="B98" s="215" t="s">
        <v>7</v>
      </c>
      <c r="C98" s="639"/>
      <c r="D98" s="639"/>
      <c r="E98" s="639"/>
      <c r="F98" s="639"/>
      <c r="G98" s="639"/>
      <c r="H98" s="639"/>
      <c r="I98" s="492" t="s">
        <v>302</v>
      </c>
      <c r="J98" s="492" t="s">
        <v>9</v>
      </c>
      <c r="K98" s="492" t="s">
        <v>303</v>
      </c>
      <c r="L98" s="492" t="s">
        <v>11</v>
      </c>
      <c r="M98" s="640" t="s">
        <v>304</v>
      </c>
      <c r="N98" s="642"/>
      <c r="O98" s="644"/>
      <c r="P98" s="213"/>
      <c r="Q98" s="213"/>
      <c r="R98" s="213"/>
      <c r="S98" s="234"/>
      <c r="T98" s="213"/>
      <c r="U98" s="213"/>
      <c r="V98" s="213"/>
      <c r="W98" s="207"/>
      <c r="X98" s="207"/>
      <c r="Y98" s="207"/>
      <c r="Z98" s="207"/>
      <c r="AA98" s="207"/>
      <c r="AB98" s="207"/>
      <c r="AC98" s="221"/>
      <c r="AD98" s="207"/>
      <c r="AE98" s="207"/>
      <c r="AF98" s="222"/>
      <c r="AG98" s="209"/>
      <c r="AH98" s="209"/>
      <c r="AI98" s="235"/>
      <c r="AJ98" s="235"/>
      <c r="AK98" s="235"/>
      <c r="AL98" s="235"/>
    </row>
    <row r="99" spans="1:38" ht="14.25">
      <c r="A99" s="211"/>
      <c r="B99" s="212"/>
      <c r="C99" s="492" t="s">
        <v>13</v>
      </c>
      <c r="D99" s="492" t="s">
        <v>14</v>
      </c>
      <c r="E99" s="492" t="s">
        <v>13</v>
      </c>
      <c r="F99" s="492" t="s">
        <v>14</v>
      </c>
      <c r="G99" s="492" t="s">
        <v>13</v>
      </c>
      <c r="H99" s="492" t="s">
        <v>14</v>
      </c>
      <c r="I99" s="492" t="s">
        <v>13</v>
      </c>
      <c r="J99" s="492" t="s">
        <v>14</v>
      </c>
      <c r="K99" s="492" t="s">
        <v>13</v>
      </c>
      <c r="L99" s="492" t="s">
        <v>14</v>
      </c>
      <c r="M99" s="492"/>
      <c r="N99" s="492"/>
      <c r="O99" s="645"/>
      <c r="P99" s="213"/>
      <c r="Q99" s="213"/>
      <c r="R99" s="213"/>
      <c r="S99" s="234"/>
      <c r="T99" s="213"/>
      <c r="U99" s="213"/>
      <c r="V99" s="213"/>
      <c r="W99" s="207"/>
      <c r="X99" s="207"/>
      <c r="Y99" s="207"/>
      <c r="Z99" s="207"/>
      <c r="AA99" s="207" t="s">
        <v>305</v>
      </c>
      <c r="AB99" s="207" t="s">
        <v>306</v>
      </c>
      <c r="AC99" s="207" t="s">
        <v>307</v>
      </c>
      <c r="AD99" s="207" t="s">
        <v>308</v>
      </c>
      <c r="AE99" s="207" t="s">
        <v>309</v>
      </c>
      <c r="AF99" s="207" t="s">
        <v>310</v>
      </c>
      <c r="AG99" s="209"/>
      <c r="AH99" s="209"/>
      <c r="AI99" s="235"/>
      <c r="AJ99" s="235"/>
      <c r="AK99" s="235"/>
      <c r="AL99" s="235"/>
    </row>
    <row r="100" spans="1:38" ht="14.25">
      <c r="A100" s="217" t="s">
        <v>311</v>
      </c>
      <c r="B100" s="215"/>
      <c r="C100" s="492">
        <v>100</v>
      </c>
      <c r="D100" s="492">
        <v>1400</v>
      </c>
      <c r="E100" s="218"/>
      <c r="F100" s="218"/>
      <c r="G100" s="492"/>
      <c r="H100" s="492"/>
      <c r="I100" s="219"/>
      <c r="J100" s="219"/>
      <c r="K100" s="218"/>
      <c r="L100" s="218"/>
      <c r="M100" s="218">
        <v>0</v>
      </c>
      <c r="N100" s="218">
        <v>0</v>
      </c>
      <c r="O100" s="220"/>
      <c r="P100" s="213"/>
      <c r="Q100" s="213"/>
      <c r="R100" s="213"/>
      <c r="S100" s="234"/>
      <c r="T100" s="213"/>
      <c r="U100" s="213"/>
      <c r="V100" s="213"/>
      <c r="W100" s="207"/>
      <c r="X100" s="207"/>
      <c r="Y100" s="207"/>
      <c r="Z100" s="207"/>
      <c r="AA100" s="9">
        <f>H96</f>
        <v>17</v>
      </c>
      <c r="AB100" s="9" t="str">
        <f>E96</f>
        <v>CNP2-Q79-012-N</v>
      </c>
      <c r="AC100" s="22" t="str">
        <f>A96</f>
        <v>CNP2</v>
      </c>
      <c r="AD100" s="9" t="str">
        <f t="shared" ref="AD100:AD112" si="26">A100</f>
        <v>RCL合作</v>
      </c>
      <c r="AE100" s="9">
        <f t="shared" ref="AE100:AE112" si="27">C100</f>
        <v>100</v>
      </c>
      <c r="AF100" s="23">
        <f t="shared" ref="AF100:AF112" si="28">E100</f>
        <v>0</v>
      </c>
      <c r="AG100" s="209"/>
      <c r="AH100" s="209"/>
      <c r="AI100" s="235"/>
      <c r="AJ100" s="235"/>
      <c r="AK100" s="235"/>
      <c r="AL100" s="235"/>
    </row>
    <row r="101" spans="1:38" ht="14.25">
      <c r="A101" s="217" t="s">
        <v>360</v>
      </c>
      <c r="B101" s="215">
        <f>B82+7</f>
        <v>43210</v>
      </c>
      <c r="C101" s="492"/>
      <c r="D101" s="492"/>
      <c r="E101" s="218"/>
      <c r="F101" s="218"/>
      <c r="G101" s="492"/>
      <c r="H101" s="492"/>
      <c r="I101" s="218"/>
      <c r="J101" s="218"/>
      <c r="K101" s="218"/>
      <c r="L101" s="218"/>
      <c r="M101" s="218">
        <v>0</v>
      </c>
      <c r="N101" s="218">
        <v>0</v>
      </c>
      <c r="O101" s="220"/>
      <c r="P101" s="213"/>
      <c r="Q101" s="213"/>
      <c r="R101" s="213"/>
      <c r="S101" s="234"/>
      <c r="T101" s="213"/>
      <c r="U101" s="213"/>
      <c r="V101" s="213"/>
      <c r="W101" s="207"/>
      <c r="X101" s="207"/>
      <c r="Y101" s="207"/>
      <c r="Z101" s="207"/>
      <c r="AA101" s="9">
        <f t="shared" ref="AA101:AA112" si="29">AA100</f>
        <v>17</v>
      </c>
      <c r="AB101" s="9" t="str">
        <f t="shared" ref="AB101:AB112" si="30">AB100</f>
        <v>CNP2-Q79-012-N</v>
      </c>
      <c r="AC101" s="9" t="str">
        <f t="shared" ref="AC101:AC112" si="31">AC100</f>
        <v>CNP2</v>
      </c>
      <c r="AD101" s="9" t="str">
        <f t="shared" si="26"/>
        <v>MNL</v>
      </c>
      <c r="AE101" s="9">
        <f t="shared" si="27"/>
        <v>0</v>
      </c>
      <c r="AF101" s="23">
        <f t="shared" si="28"/>
        <v>0</v>
      </c>
      <c r="AG101" s="209"/>
      <c r="AH101" s="209"/>
      <c r="AI101" s="235"/>
      <c r="AJ101" s="235"/>
      <c r="AK101" s="235"/>
      <c r="AL101" s="235"/>
    </row>
    <row r="102" spans="1:38" ht="14.25">
      <c r="A102" s="217" t="s">
        <v>361</v>
      </c>
      <c r="B102" s="215">
        <f>B83+7</f>
        <v>43211</v>
      </c>
      <c r="C102" s="492"/>
      <c r="D102" s="492"/>
      <c r="E102" s="218"/>
      <c r="F102" s="218"/>
      <c r="G102" s="492"/>
      <c r="H102" s="492"/>
      <c r="I102" s="218"/>
      <c r="J102" s="218"/>
      <c r="K102" s="218"/>
      <c r="L102" s="218"/>
      <c r="M102" s="218">
        <v>0</v>
      </c>
      <c r="N102" s="218">
        <v>0</v>
      </c>
      <c r="O102" s="220"/>
      <c r="P102" s="213"/>
      <c r="Q102" s="213"/>
      <c r="R102" s="213"/>
      <c r="S102" s="234"/>
      <c r="T102" s="213"/>
      <c r="U102" s="213"/>
      <c r="V102" s="213"/>
      <c r="W102" s="207"/>
      <c r="X102" s="207"/>
      <c r="Y102" s="207"/>
      <c r="Z102" s="207"/>
      <c r="AA102" s="9">
        <f t="shared" si="29"/>
        <v>17</v>
      </c>
      <c r="AB102" s="9" t="str">
        <f t="shared" si="30"/>
        <v>CNP2-Q79-012-N</v>
      </c>
      <c r="AC102" s="9" t="str">
        <f t="shared" si="31"/>
        <v>CNP2</v>
      </c>
      <c r="AD102" s="9" t="str">
        <f t="shared" si="26"/>
        <v>MNS</v>
      </c>
      <c r="AE102" s="9">
        <f t="shared" si="27"/>
        <v>0</v>
      </c>
      <c r="AF102" s="23">
        <f t="shared" si="28"/>
        <v>0</v>
      </c>
      <c r="AG102" s="209"/>
      <c r="AH102" s="209"/>
      <c r="AI102" s="235"/>
      <c r="AJ102" s="235"/>
      <c r="AK102" s="235"/>
      <c r="AL102" s="235"/>
    </row>
    <row r="103" spans="1:38" ht="14.25">
      <c r="A103" s="217" t="s">
        <v>362</v>
      </c>
      <c r="B103" s="215">
        <f>B84+7</f>
        <v>43211</v>
      </c>
      <c r="C103" s="492">
        <v>2350</v>
      </c>
      <c r="D103" s="492">
        <v>32900</v>
      </c>
      <c r="E103" s="218">
        <v>214</v>
      </c>
      <c r="F103" s="218">
        <v>2578</v>
      </c>
      <c r="G103" s="493">
        <f>E103-C103</f>
        <v>-2136</v>
      </c>
      <c r="H103" s="493">
        <f>F103-D103</f>
        <v>-30322</v>
      </c>
      <c r="I103" s="218"/>
      <c r="J103" s="218"/>
      <c r="K103" s="218"/>
      <c r="L103" s="218"/>
      <c r="M103" s="218">
        <v>0</v>
      </c>
      <c r="N103" s="218">
        <v>0</v>
      </c>
      <c r="O103" s="220"/>
      <c r="P103" s="213"/>
      <c r="Q103" s="213"/>
      <c r="R103" s="213"/>
      <c r="S103" s="234"/>
      <c r="T103" s="213"/>
      <c r="U103" s="213"/>
      <c r="V103" s="213"/>
      <c r="W103" s="207"/>
      <c r="X103" s="207"/>
      <c r="Y103" s="207"/>
      <c r="Z103" s="207"/>
      <c r="AA103" s="9">
        <f t="shared" si="29"/>
        <v>17</v>
      </c>
      <c r="AB103" s="9" t="str">
        <f t="shared" si="30"/>
        <v>CNP2-Q79-012-N</v>
      </c>
      <c r="AC103" s="9" t="str">
        <f t="shared" si="31"/>
        <v>CNP2</v>
      </c>
      <c r="AD103" s="9" t="str">
        <f t="shared" si="26"/>
        <v>BTG</v>
      </c>
      <c r="AE103" s="9">
        <f t="shared" si="27"/>
        <v>2350</v>
      </c>
      <c r="AF103" s="23">
        <f t="shared" si="28"/>
        <v>214</v>
      </c>
      <c r="AG103" s="209"/>
      <c r="AH103" s="209"/>
      <c r="AI103" s="235"/>
      <c r="AJ103" s="235"/>
      <c r="AK103" s="235"/>
      <c r="AL103" s="235"/>
    </row>
    <row r="104" spans="1:38" ht="14.25">
      <c r="A104" s="217" t="s">
        <v>60</v>
      </c>
      <c r="B104" s="215">
        <f>B85+7</f>
        <v>43214</v>
      </c>
      <c r="C104" s="492"/>
      <c r="D104" s="492"/>
      <c r="E104" s="218"/>
      <c r="F104" s="218"/>
      <c r="G104" s="492"/>
      <c r="H104" s="492"/>
      <c r="I104" s="219"/>
      <c r="J104" s="219"/>
      <c r="K104" s="223"/>
      <c r="L104" s="223"/>
      <c r="M104" s="218">
        <v>0</v>
      </c>
      <c r="N104" s="218">
        <v>0</v>
      </c>
      <c r="O104" s="220"/>
      <c r="P104" s="213"/>
      <c r="Q104" s="213"/>
      <c r="R104" s="213"/>
      <c r="S104" s="234"/>
      <c r="T104" s="213"/>
      <c r="U104" s="213"/>
      <c r="V104" s="213"/>
      <c r="W104" s="207"/>
      <c r="X104" s="207"/>
      <c r="Y104" s="207"/>
      <c r="Z104" s="207"/>
      <c r="AA104" s="9">
        <f t="shared" si="29"/>
        <v>17</v>
      </c>
      <c r="AB104" s="9" t="str">
        <f t="shared" si="30"/>
        <v>CNP2-Q79-012-N</v>
      </c>
      <c r="AC104" s="9" t="str">
        <f t="shared" si="31"/>
        <v>CNP2</v>
      </c>
      <c r="AD104" s="9" t="str">
        <f t="shared" si="26"/>
        <v>HKG</v>
      </c>
      <c r="AE104" s="9">
        <f t="shared" si="27"/>
        <v>0</v>
      </c>
      <c r="AF104" s="23">
        <f t="shared" si="28"/>
        <v>0</v>
      </c>
      <c r="AG104" s="209"/>
      <c r="AH104" s="209"/>
      <c r="AI104" s="235"/>
      <c r="AJ104" s="235"/>
      <c r="AK104" s="235"/>
      <c r="AL104" s="235"/>
    </row>
    <row r="105" spans="1:38" ht="14.25">
      <c r="A105" s="217"/>
      <c r="B105" s="215"/>
      <c r="C105" s="492"/>
      <c r="D105" s="492"/>
      <c r="E105" s="218"/>
      <c r="F105" s="218"/>
      <c r="G105" s="492"/>
      <c r="H105" s="492"/>
      <c r="I105" s="223"/>
      <c r="J105" s="223"/>
      <c r="K105" s="223"/>
      <c r="L105" s="223"/>
      <c r="M105" s="218">
        <v>0</v>
      </c>
      <c r="N105" s="218">
        <v>0</v>
      </c>
      <c r="O105" s="220"/>
      <c r="P105" s="213"/>
      <c r="Q105" s="213"/>
      <c r="R105" s="213"/>
      <c r="S105" s="234"/>
      <c r="T105" s="213"/>
      <c r="U105" s="213"/>
      <c r="V105" s="213"/>
      <c r="W105" s="207"/>
      <c r="X105" s="207"/>
      <c r="Y105" s="207"/>
      <c r="Z105" s="207"/>
      <c r="AA105" s="9">
        <f t="shared" si="29"/>
        <v>17</v>
      </c>
      <c r="AB105" s="9" t="str">
        <f t="shared" si="30"/>
        <v>CNP2-Q79-012-N</v>
      </c>
      <c r="AC105" s="9" t="str">
        <f t="shared" si="31"/>
        <v>CNP2</v>
      </c>
      <c r="AD105" s="9">
        <f t="shared" si="26"/>
        <v>0</v>
      </c>
      <c r="AE105" s="9">
        <f t="shared" si="27"/>
        <v>0</v>
      </c>
      <c r="AF105" s="23">
        <f t="shared" si="28"/>
        <v>0</v>
      </c>
      <c r="AG105" s="209"/>
      <c r="AH105" s="209"/>
      <c r="AI105" s="235"/>
      <c r="AJ105" s="235"/>
      <c r="AK105" s="235"/>
      <c r="AL105" s="235"/>
    </row>
    <row r="106" spans="1:38" ht="14.25">
      <c r="A106" s="217"/>
      <c r="B106" s="215"/>
      <c r="C106" s="492"/>
      <c r="D106" s="492"/>
      <c r="E106" s="218"/>
      <c r="F106" s="218"/>
      <c r="G106" s="492"/>
      <c r="H106" s="492"/>
      <c r="I106" s="219"/>
      <c r="J106" s="219"/>
      <c r="K106" s="218"/>
      <c r="L106" s="218"/>
      <c r="M106" s="218">
        <v>0</v>
      </c>
      <c r="N106" s="218">
        <v>0</v>
      </c>
      <c r="O106" s="220"/>
      <c r="P106" s="213"/>
      <c r="Q106" s="213"/>
      <c r="R106" s="213"/>
      <c r="S106" s="234"/>
      <c r="T106" s="213"/>
      <c r="U106" s="213"/>
      <c r="V106" s="213"/>
      <c r="W106" s="207"/>
      <c r="X106" s="207"/>
      <c r="Y106" s="207"/>
      <c r="Z106" s="207"/>
      <c r="AA106" s="9">
        <f t="shared" si="29"/>
        <v>17</v>
      </c>
      <c r="AB106" s="9" t="str">
        <f t="shared" si="30"/>
        <v>CNP2-Q79-012-N</v>
      </c>
      <c r="AC106" s="9" t="str">
        <f t="shared" si="31"/>
        <v>CNP2</v>
      </c>
      <c r="AD106" s="9">
        <f t="shared" si="26"/>
        <v>0</v>
      </c>
      <c r="AE106" s="9">
        <f t="shared" si="27"/>
        <v>0</v>
      </c>
      <c r="AF106" s="23">
        <f t="shared" si="28"/>
        <v>0</v>
      </c>
      <c r="AG106" s="209"/>
      <c r="AH106" s="209"/>
      <c r="AI106" s="235"/>
      <c r="AJ106" s="235"/>
      <c r="AK106" s="235"/>
      <c r="AL106" s="235"/>
    </row>
    <row r="107" spans="1:38" ht="14.25">
      <c r="A107" s="217"/>
      <c r="B107" s="215"/>
      <c r="C107" s="492"/>
      <c r="D107" s="492"/>
      <c r="E107" s="218"/>
      <c r="F107" s="218"/>
      <c r="G107" s="492"/>
      <c r="H107" s="492"/>
      <c r="I107" s="218"/>
      <c r="J107" s="218"/>
      <c r="K107" s="218"/>
      <c r="L107" s="218"/>
      <c r="M107" s="218">
        <v>0</v>
      </c>
      <c r="N107" s="218">
        <v>0</v>
      </c>
      <c r="O107" s="220"/>
      <c r="P107" s="213"/>
      <c r="Q107" s="213"/>
      <c r="R107" s="213"/>
      <c r="S107" s="234"/>
      <c r="T107" s="213"/>
      <c r="U107" s="213"/>
      <c r="V107" s="213"/>
      <c r="W107" s="207"/>
      <c r="X107" s="207"/>
      <c r="Y107" s="207"/>
      <c r="Z107" s="207"/>
      <c r="AA107" s="9">
        <f t="shared" si="29"/>
        <v>17</v>
      </c>
      <c r="AB107" s="9" t="str">
        <f t="shared" si="30"/>
        <v>CNP2-Q79-012-N</v>
      </c>
      <c r="AC107" s="9" t="str">
        <f t="shared" si="31"/>
        <v>CNP2</v>
      </c>
      <c r="AD107" s="9">
        <f t="shared" si="26"/>
        <v>0</v>
      </c>
      <c r="AE107" s="9">
        <f t="shared" si="27"/>
        <v>0</v>
      </c>
      <c r="AF107" s="23">
        <f t="shared" si="28"/>
        <v>0</v>
      </c>
      <c r="AG107" s="209"/>
      <c r="AH107" s="209"/>
      <c r="AI107" s="235"/>
      <c r="AJ107" s="235"/>
      <c r="AK107" s="235"/>
      <c r="AL107" s="235"/>
    </row>
    <row r="108" spans="1:38" ht="14.25">
      <c r="A108" s="217"/>
      <c r="B108" s="215"/>
      <c r="C108" s="492"/>
      <c r="D108" s="492"/>
      <c r="E108" s="218"/>
      <c r="F108" s="218"/>
      <c r="G108" s="492"/>
      <c r="H108" s="492"/>
      <c r="I108" s="218"/>
      <c r="J108" s="218"/>
      <c r="K108" s="218"/>
      <c r="L108" s="218"/>
      <c r="M108" s="218">
        <v>0</v>
      </c>
      <c r="N108" s="218">
        <v>0</v>
      </c>
      <c r="O108" s="220"/>
      <c r="P108" s="213"/>
      <c r="Q108" s="213"/>
      <c r="R108" s="213"/>
      <c r="S108" s="234"/>
      <c r="T108" s="213"/>
      <c r="U108" s="213"/>
      <c r="V108" s="213"/>
      <c r="W108" s="207"/>
      <c r="X108" s="207"/>
      <c r="Y108" s="207"/>
      <c r="Z108" s="207"/>
      <c r="AA108" s="9">
        <f t="shared" si="29"/>
        <v>17</v>
      </c>
      <c r="AB108" s="9" t="str">
        <f t="shared" si="30"/>
        <v>CNP2-Q79-012-N</v>
      </c>
      <c r="AC108" s="9" t="str">
        <f t="shared" si="31"/>
        <v>CNP2</v>
      </c>
      <c r="AD108" s="9">
        <f t="shared" si="26"/>
        <v>0</v>
      </c>
      <c r="AE108" s="9">
        <f t="shared" si="27"/>
        <v>0</v>
      </c>
      <c r="AF108" s="23">
        <f t="shared" si="28"/>
        <v>0</v>
      </c>
      <c r="AG108" s="209"/>
      <c r="AH108" s="209"/>
      <c r="AI108" s="235"/>
      <c r="AJ108" s="235"/>
      <c r="AK108" s="235"/>
      <c r="AL108" s="235"/>
    </row>
    <row r="109" spans="1:38" ht="14.25">
      <c r="A109" s="217"/>
      <c r="B109" s="215"/>
      <c r="C109" s="492"/>
      <c r="D109" s="492"/>
      <c r="E109" s="218"/>
      <c r="F109" s="218"/>
      <c r="G109" s="492"/>
      <c r="H109" s="492"/>
      <c r="I109" s="218"/>
      <c r="J109" s="218"/>
      <c r="K109" s="218"/>
      <c r="L109" s="218"/>
      <c r="M109" s="218">
        <v>0</v>
      </c>
      <c r="N109" s="218">
        <v>0</v>
      </c>
      <c r="O109" s="220"/>
      <c r="P109" s="213"/>
      <c r="Q109" s="213"/>
      <c r="R109" s="213"/>
      <c r="S109" s="213"/>
      <c r="T109" s="213"/>
      <c r="U109" s="213"/>
      <c r="V109" s="213"/>
      <c r="W109" s="234"/>
      <c r="X109" s="213"/>
      <c r="Y109" s="213"/>
      <c r="Z109" s="213"/>
      <c r="AA109" s="9">
        <f t="shared" si="29"/>
        <v>17</v>
      </c>
      <c r="AB109" s="9" t="str">
        <f t="shared" si="30"/>
        <v>CNP2-Q79-012-N</v>
      </c>
      <c r="AC109" s="9" t="str">
        <f t="shared" si="31"/>
        <v>CNP2</v>
      </c>
      <c r="AD109" s="9">
        <f t="shared" si="26"/>
        <v>0</v>
      </c>
      <c r="AE109" s="9">
        <f t="shared" si="27"/>
        <v>0</v>
      </c>
      <c r="AF109" s="23">
        <f t="shared" si="28"/>
        <v>0</v>
      </c>
      <c r="AG109" s="207"/>
      <c r="AH109" s="207"/>
      <c r="AI109" s="208"/>
      <c r="AJ109" s="208"/>
      <c r="AK109" s="209"/>
      <c r="AL109" s="209"/>
    </row>
    <row r="110" spans="1:38" ht="14.25">
      <c r="A110" s="217"/>
      <c r="B110" s="224"/>
      <c r="C110" s="492"/>
      <c r="D110" s="492"/>
      <c r="E110" s="218"/>
      <c r="F110" s="218"/>
      <c r="G110" s="492"/>
      <c r="H110" s="492"/>
      <c r="I110" s="218"/>
      <c r="J110" s="218"/>
      <c r="K110" s="218"/>
      <c r="L110" s="218"/>
      <c r="M110" s="218">
        <v>0</v>
      </c>
      <c r="N110" s="218">
        <v>0</v>
      </c>
      <c r="O110" s="220"/>
      <c r="P110" s="213"/>
      <c r="Q110" s="213"/>
      <c r="R110" s="213"/>
      <c r="S110" s="213"/>
      <c r="T110" s="213"/>
      <c r="U110" s="213"/>
      <c r="V110" s="213"/>
      <c r="W110" s="234"/>
      <c r="X110" s="213"/>
      <c r="Y110" s="213"/>
      <c r="Z110" s="213"/>
      <c r="AA110" s="9">
        <f t="shared" si="29"/>
        <v>17</v>
      </c>
      <c r="AB110" s="9" t="str">
        <f t="shared" si="30"/>
        <v>CNP2-Q79-012-N</v>
      </c>
      <c r="AC110" s="9" t="str">
        <f t="shared" si="31"/>
        <v>CNP2</v>
      </c>
      <c r="AD110" s="9">
        <f t="shared" si="26"/>
        <v>0</v>
      </c>
      <c r="AE110" s="9">
        <f t="shared" si="27"/>
        <v>0</v>
      </c>
      <c r="AF110" s="23">
        <f t="shared" si="28"/>
        <v>0</v>
      </c>
      <c r="AG110" s="207"/>
      <c r="AH110" s="207"/>
      <c r="AI110" s="208"/>
      <c r="AJ110" s="208"/>
      <c r="AK110" s="209"/>
      <c r="AL110" s="209"/>
    </row>
    <row r="111" spans="1:38" ht="14.25">
      <c r="A111" s="217" t="s">
        <v>319</v>
      </c>
      <c r="B111" s="225"/>
      <c r="C111" s="226">
        <v>2350</v>
      </c>
      <c r="D111" s="226">
        <v>32900</v>
      </c>
      <c r="E111" s="226">
        <f>SUM(E99:E110)</f>
        <v>214</v>
      </c>
      <c r="F111" s="226">
        <f>SUM(F99:F110)</f>
        <v>2578</v>
      </c>
      <c r="G111" s="29">
        <f>E111-C111</f>
        <v>-2136</v>
      </c>
      <c r="H111" s="29">
        <f>F111-D111</f>
        <v>-30322</v>
      </c>
      <c r="I111" s="227">
        <v>0</v>
      </c>
      <c r="J111" s="227">
        <v>0</v>
      </c>
      <c r="K111" s="227">
        <v>0</v>
      </c>
      <c r="L111" s="227">
        <v>0</v>
      </c>
      <c r="M111" s="227">
        <v>0</v>
      </c>
      <c r="N111" s="227">
        <v>0</v>
      </c>
      <c r="O111" s="220"/>
      <c r="P111" s="213"/>
      <c r="Q111" s="213"/>
      <c r="R111" s="213"/>
      <c r="S111" s="213"/>
      <c r="T111" s="213"/>
      <c r="U111" s="213"/>
      <c r="V111" s="213"/>
      <c r="W111" s="234"/>
      <c r="X111" s="213"/>
      <c r="Y111" s="213"/>
      <c r="Z111" s="213"/>
      <c r="AA111" s="9">
        <f t="shared" si="29"/>
        <v>17</v>
      </c>
      <c r="AB111" s="9" t="str">
        <f t="shared" si="30"/>
        <v>CNP2-Q79-012-N</v>
      </c>
      <c r="AC111" s="9" t="str">
        <f t="shared" si="31"/>
        <v>CNP2</v>
      </c>
      <c r="AD111" s="9" t="str">
        <f t="shared" si="26"/>
        <v>总舱位合计</v>
      </c>
      <c r="AE111" s="9">
        <f t="shared" si="27"/>
        <v>2350</v>
      </c>
      <c r="AF111" s="23">
        <f t="shared" si="28"/>
        <v>214</v>
      </c>
      <c r="AG111" s="236"/>
      <c r="AH111" s="236"/>
      <c r="AI111" s="236"/>
      <c r="AJ111" s="236"/>
      <c r="AK111" s="236"/>
      <c r="AL111" s="236"/>
    </row>
    <row r="112" spans="1:38" ht="14.25">
      <c r="A112" s="228"/>
      <c r="B112" s="229"/>
      <c r="C112" s="230"/>
      <c r="D112" s="231" t="s">
        <v>320</v>
      </c>
      <c r="E112" s="232">
        <f>E111/C111</f>
        <v>9.1063829787234041E-2</v>
      </c>
      <c r="F112" s="232">
        <f>F111/D111</f>
        <v>7.8358662613981764E-2</v>
      </c>
      <c r="G112" s="229"/>
      <c r="H112" s="229"/>
      <c r="I112" s="213"/>
      <c r="J112" s="23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34"/>
      <c r="X112" s="213"/>
      <c r="Y112" s="213"/>
      <c r="Z112" s="213"/>
      <c r="AA112" s="9">
        <f t="shared" si="29"/>
        <v>17</v>
      </c>
      <c r="AB112" s="9" t="str">
        <f t="shared" si="30"/>
        <v>CNP2-Q79-012-N</v>
      </c>
      <c r="AC112" s="9" t="str">
        <f t="shared" si="31"/>
        <v>CNP2</v>
      </c>
      <c r="AD112" s="9">
        <f t="shared" si="26"/>
        <v>0</v>
      </c>
      <c r="AE112" s="9">
        <f t="shared" si="27"/>
        <v>0</v>
      </c>
      <c r="AF112" s="23">
        <f t="shared" si="28"/>
        <v>9.1063829787234041E-2</v>
      </c>
      <c r="AG112" s="236"/>
      <c r="AH112" s="236"/>
      <c r="AI112" s="236"/>
      <c r="AJ112" s="236"/>
      <c r="AK112" s="236"/>
      <c r="AL112" s="236"/>
    </row>
    <row r="115" spans="1:38" ht="14.25">
      <c r="A115" s="199" t="s">
        <v>293</v>
      </c>
      <c r="B115" s="200" t="s">
        <v>780</v>
      </c>
      <c r="C115" s="201"/>
      <c r="D115" s="202"/>
      <c r="E115" s="200" t="s">
        <v>779</v>
      </c>
      <c r="F115" s="200"/>
      <c r="G115" s="199" t="s">
        <v>295</v>
      </c>
      <c r="H115" s="203">
        <v>18</v>
      </c>
      <c r="I115" s="202"/>
      <c r="J115" s="204" t="s">
        <v>296</v>
      </c>
      <c r="K115" s="200"/>
      <c r="L115" s="199"/>
      <c r="M115" s="205"/>
      <c r="N115" s="200"/>
      <c r="O115" s="202"/>
      <c r="P115" s="213"/>
      <c r="Q115" s="213"/>
      <c r="R115" s="213"/>
      <c r="S115" s="213"/>
      <c r="T115" s="213"/>
      <c r="U115" s="213"/>
      <c r="V115" s="213"/>
      <c r="W115" s="234"/>
      <c r="X115" s="213"/>
      <c r="Y115" s="213"/>
      <c r="Z115" s="213"/>
      <c r="AA115" s="207"/>
      <c r="AB115" s="207"/>
      <c r="AC115" s="207"/>
      <c r="AD115" s="207"/>
      <c r="AE115" s="207"/>
      <c r="AF115" s="207"/>
      <c r="AG115" s="207"/>
      <c r="AH115" s="207"/>
      <c r="AI115" s="208"/>
      <c r="AJ115" s="208"/>
      <c r="AK115" s="209"/>
      <c r="AL115" s="209"/>
    </row>
    <row r="116" spans="1:38" ht="14.25">
      <c r="A116" s="211"/>
      <c r="B116" s="212"/>
      <c r="C116" s="639" t="s">
        <v>297</v>
      </c>
      <c r="D116" s="639"/>
      <c r="E116" s="639" t="s">
        <v>298</v>
      </c>
      <c r="F116" s="639"/>
      <c r="G116" s="639" t="s">
        <v>299</v>
      </c>
      <c r="H116" s="639"/>
      <c r="I116" s="640" t="s">
        <v>300</v>
      </c>
      <c r="J116" s="641"/>
      <c r="K116" s="641"/>
      <c r="L116" s="641"/>
      <c r="M116" s="641"/>
      <c r="N116" s="642"/>
      <c r="O116" s="643" t="s">
        <v>301</v>
      </c>
      <c r="P116" s="213"/>
      <c r="Q116" s="213"/>
      <c r="R116" s="213"/>
      <c r="S116" s="213"/>
      <c r="T116" s="213"/>
      <c r="U116" s="213"/>
      <c r="V116" s="213"/>
      <c r="W116" s="234"/>
      <c r="X116" s="213"/>
      <c r="Y116" s="213"/>
      <c r="Z116" s="213"/>
      <c r="AA116" s="207"/>
      <c r="AB116" s="207"/>
      <c r="AC116" s="207"/>
      <c r="AD116" s="207"/>
      <c r="AE116" s="207"/>
      <c r="AF116" s="207"/>
      <c r="AG116" s="207"/>
      <c r="AH116" s="207"/>
      <c r="AI116" s="208"/>
      <c r="AJ116" s="208"/>
      <c r="AK116" s="209"/>
      <c r="AL116" s="209"/>
    </row>
    <row r="117" spans="1:38" ht="14.25">
      <c r="A117" s="214" t="s">
        <v>6</v>
      </c>
      <c r="B117" s="215" t="s">
        <v>7</v>
      </c>
      <c r="C117" s="639"/>
      <c r="D117" s="639"/>
      <c r="E117" s="639"/>
      <c r="F117" s="639"/>
      <c r="G117" s="639"/>
      <c r="H117" s="639"/>
      <c r="I117" s="550" t="s">
        <v>302</v>
      </c>
      <c r="J117" s="550" t="s">
        <v>9</v>
      </c>
      <c r="K117" s="550" t="s">
        <v>303</v>
      </c>
      <c r="L117" s="550" t="s">
        <v>11</v>
      </c>
      <c r="M117" s="640" t="s">
        <v>304</v>
      </c>
      <c r="N117" s="642"/>
      <c r="O117" s="644"/>
      <c r="P117" s="213"/>
      <c r="Q117" s="213"/>
      <c r="R117" s="213"/>
      <c r="S117" s="234"/>
      <c r="T117" s="213"/>
      <c r="U117" s="213"/>
      <c r="V117" s="213"/>
      <c r="W117" s="207"/>
      <c r="X117" s="207"/>
      <c r="Y117" s="207"/>
      <c r="Z117" s="207"/>
      <c r="AA117" s="207"/>
      <c r="AB117" s="207"/>
      <c r="AC117" s="221"/>
      <c r="AD117" s="207"/>
      <c r="AE117" s="207"/>
      <c r="AF117" s="222"/>
      <c r="AG117" s="209"/>
      <c r="AH117" s="209"/>
      <c r="AI117" s="235"/>
      <c r="AJ117" s="235"/>
      <c r="AK117" s="235"/>
      <c r="AL117" s="235"/>
    </row>
    <row r="118" spans="1:38" ht="14.25">
      <c r="A118" s="211"/>
      <c r="B118" s="212"/>
      <c r="C118" s="550" t="s">
        <v>13</v>
      </c>
      <c r="D118" s="550" t="s">
        <v>14</v>
      </c>
      <c r="E118" s="550" t="s">
        <v>13</v>
      </c>
      <c r="F118" s="550" t="s">
        <v>14</v>
      </c>
      <c r="G118" s="550" t="s">
        <v>13</v>
      </c>
      <c r="H118" s="550" t="s">
        <v>14</v>
      </c>
      <c r="I118" s="550" t="s">
        <v>13</v>
      </c>
      <c r="J118" s="550" t="s">
        <v>14</v>
      </c>
      <c r="K118" s="550" t="s">
        <v>13</v>
      </c>
      <c r="L118" s="550" t="s">
        <v>14</v>
      </c>
      <c r="M118" s="550"/>
      <c r="N118" s="550"/>
      <c r="O118" s="645"/>
      <c r="P118" s="213"/>
      <c r="Q118" s="213"/>
      <c r="R118" s="213"/>
      <c r="S118" s="234"/>
      <c r="T118" s="213"/>
      <c r="U118" s="213"/>
      <c r="V118" s="213"/>
      <c r="W118" s="207"/>
      <c r="X118" s="207"/>
      <c r="Y118" s="207"/>
      <c r="Z118" s="207"/>
      <c r="AA118" s="207" t="s">
        <v>305</v>
      </c>
      <c r="AB118" s="207" t="s">
        <v>306</v>
      </c>
      <c r="AC118" s="207" t="s">
        <v>307</v>
      </c>
      <c r="AD118" s="207" t="s">
        <v>308</v>
      </c>
      <c r="AE118" s="207" t="s">
        <v>309</v>
      </c>
      <c r="AF118" s="207" t="s">
        <v>310</v>
      </c>
      <c r="AG118" s="209"/>
      <c r="AH118" s="209"/>
      <c r="AI118" s="235"/>
      <c r="AJ118" s="235"/>
      <c r="AK118" s="235"/>
      <c r="AL118" s="235"/>
    </row>
    <row r="119" spans="1:38" ht="14.25">
      <c r="A119" s="217" t="s">
        <v>311</v>
      </c>
      <c r="B119" s="215"/>
      <c r="C119" s="550">
        <v>100</v>
      </c>
      <c r="D119" s="550">
        <v>1400</v>
      </c>
      <c r="E119" s="218"/>
      <c r="F119" s="218"/>
      <c r="G119" s="550"/>
      <c r="H119" s="550"/>
      <c r="I119" s="219"/>
      <c r="J119" s="219"/>
      <c r="K119" s="218"/>
      <c r="L119" s="218"/>
      <c r="M119" s="218">
        <v>0</v>
      </c>
      <c r="N119" s="218">
        <v>0</v>
      </c>
      <c r="O119" s="220"/>
      <c r="P119" s="213"/>
      <c r="Q119" s="213"/>
      <c r="R119" s="213"/>
      <c r="S119" s="234"/>
      <c r="T119" s="213"/>
      <c r="U119" s="213"/>
      <c r="V119" s="213"/>
      <c r="W119" s="207"/>
      <c r="X119" s="207"/>
      <c r="Y119" s="207"/>
      <c r="Z119" s="207"/>
      <c r="AA119" s="9">
        <f>H115</f>
        <v>18</v>
      </c>
      <c r="AB119" s="9" t="str">
        <f>E115</f>
        <v>CNP2-TCX-013-N</v>
      </c>
      <c r="AC119" s="22" t="str">
        <f>A115</f>
        <v>CNP2</v>
      </c>
      <c r="AD119" s="9" t="str">
        <f t="shared" ref="AD119:AD131" si="32">A119</f>
        <v>RCL合作</v>
      </c>
      <c r="AE119" s="9">
        <f t="shared" ref="AE119:AE131" si="33">C119</f>
        <v>100</v>
      </c>
      <c r="AF119" s="23">
        <f t="shared" ref="AF119:AF131" si="34">E119</f>
        <v>0</v>
      </c>
      <c r="AG119" s="209"/>
      <c r="AH119" s="209"/>
      <c r="AI119" s="235"/>
      <c r="AJ119" s="235"/>
      <c r="AK119" s="235"/>
      <c r="AL119" s="235"/>
    </row>
    <row r="120" spans="1:38" ht="14.25">
      <c r="A120" s="217" t="s">
        <v>360</v>
      </c>
      <c r="B120" s="215">
        <f>B101+7</f>
        <v>43217</v>
      </c>
      <c r="C120" s="550"/>
      <c r="D120" s="550"/>
      <c r="E120" s="218"/>
      <c r="F120" s="218"/>
      <c r="G120" s="550"/>
      <c r="H120" s="550"/>
      <c r="I120" s="218"/>
      <c r="J120" s="218"/>
      <c r="K120" s="218"/>
      <c r="L120" s="218"/>
      <c r="M120" s="218">
        <v>0</v>
      </c>
      <c r="N120" s="218">
        <v>0</v>
      </c>
      <c r="O120" s="220"/>
      <c r="P120" s="213"/>
      <c r="Q120" s="213"/>
      <c r="R120" s="213"/>
      <c r="S120" s="234"/>
      <c r="T120" s="213"/>
      <c r="U120" s="213"/>
      <c r="V120" s="213"/>
      <c r="W120" s="207"/>
      <c r="X120" s="207"/>
      <c r="Y120" s="207"/>
      <c r="Z120" s="207"/>
      <c r="AA120" s="9">
        <f t="shared" ref="AA120:AA131" si="35">AA119</f>
        <v>18</v>
      </c>
      <c r="AB120" s="9" t="str">
        <f t="shared" ref="AB120:AB131" si="36">AB119</f>
        <v>CNP2-TCX-013-N</v>
      </c>
      <c r="AC120" s="9" t="str">
        <f t="shared" ref="AC120:AC131" si="37">AC119</f>
        <v>CNP2</v>
      </c>
      <c r="AD120" s="9" t="str">
        <f t="shared" si="32"/>
        <v>MNL</v>
      </c>
      <c r="AE120" s="9">
        <f t="shared" si="33"/>
        <v>0</v>
      </c>
      <c r="AF120" s="23">
        <f t="shared" si="34"/>
        <v>0</v>
      </c>
      <c r="AG120" s="209"/>
      <c r="AH120" s="209"/>
      <c r="AI120" s="235"/>
      <c r="AJ120" s="235"/>
      <c r="AK120" s="235"/>
      <c r="AL120" s="235"/>
    </row>
    <row r="121" spans="1:38" ht="14.25">
      <c r="A121" s="217" t="s">
        <v>361</v>
      </c>
      <c r="B121" s="215">
        <f>B102+7</f>
        <v>43218</v>
      </c>
      <c r="C121" s="550"/>
      <c r="D121" s="550"/>
      <c r="E121" s="218"/>
      <c r="F121" s="218"/>
      <c r="G121" s="550"/>
      <c r="H121" s="550"/>
      <c r="I121" s="218"/>
      <c r="J121" s="218"/>
      <c r="K121" s="218"/>
      <c r="L121" s="218"/>
      <c r="M121" s="218">
        <v>0</v>
      </c>
      <c r="N121" s="218">
        <v>0</v>
      </c>
      <c r="O121" s="220"/>
      <c r="P121" s="213"/>
      <c r="Q121" s="213"/>
      <c r="R121" s="213"/>
      <c r="S121" s="234"/>
      <c r="T121" s="213"/>
      <c r="U121" s="213"/>
      <c r="V121" s="213"/>
      <c r="W121" s="207"/>
      <c r="X121" s="207"/>
      <c r="Y121" s="207"/>
      <c r="Z121" s="207"/>
      <c r="AA121" s="9">
        <f t="shared" si="35"/>
        <v>18</v>
      </c>
      <c r="AB121" s="9" t="str">
        <f t="shared" si="36"/>
        <v>CNP2-TCX-013-N</v>
      </c>
      <c r="AC121" s="9" t="str">
        <f t="shared" si="37"/>
        <v>CNP2</v>
      </c>
      <c r="AD121" s="9" t="str">
        <f t="shared" si="32"/>
        <v>MNS</v>
      </c>
      <c r="AE121" s="9">
        <f t="shared" si="33"/>
        <v>0</v>
      </c>
      <c r="AF121" s="23">
        <f t="shared" si="34"/>
        <v>0</v>
      </c>
      <c r="AG121" s="209"/>
      <c r="AH121" s="209"/>
      <c r="AI121" s="235"/>
      <c r="AJ121" s="235"/>
      <c r="AK121" s="235"/>
      <c r="AL121" s="235"/>
    </row>
    <row r="122" spans="1:38" ht="14.25">
      <c r="A122" s="217" t="s">
        <v>362</v>
      </c>
      <c r="B122" s="215">
        <f>B103+7</f>
        <v>43218</v>
      </c>
      <c r="C122" s="550">
        <v>2350</v>
      </c>
      <c r="D122" s="550">
        <v>32900</v>
      </c>
      <c r="E122" s="218">
        <v>91</v>
      </c>
      <c r="F122" s="218">
        <v>1098</v>
      </c>
      <c r="G122" s="551">
        <f>E122-C122</f>
        <v>-2259</v>
      </c>
      <c r="H122" s="551">
        <f>F122-D122</f>
        <v>-31802</v>
      </c>
      <c r="I122" s="218"/>
      <c r="J122" s="218"/>
      <c r="K122" s="218"/>
      <c r="L122" s="218"/>
      <c r="M122" s="218">
        <v>0</v>
      </c>
      <c r="N122" s="218">
        <v>0</v>
      </c>
      <c r="O122" s="220"/>
      <c r="P122" s="213"/>
      <c r="Q122" s="213"/>
      <c r="R122" s="213"/>
      <c r="S122" s="234"/>
      <c r="T122" s="213"/>
      <c r="U122" s="213"/>
      <c r="V122" s="213"/>
      <c r="W122" s="207"/>
      <c r="X122" s="207"/>
      <c r="Y122" s="207"/>
      <c r="Z122" s="207"/>
      <c r="AA122" s="9">
        <f t="shared" si="35"/>
        <v>18</v>
      </c>
      <c r="AB122" s="9" t="str">
        <f t="shared" si="36"/>
        <v>CNP2-TCX-013-N</v>
      </c>
      <c r="AC122" s="9" t="str">
        <f t="shared" si="37"/>
        <v>CNP2</v>
      </c>
      <c r="AD122" s="9" t="str">
        <f t="shared" si="32"/>
        <v>BTG</v>
      </c>
      <c r="AE122" s="9">
        <f t="shared" si="33"/>
        <v>2350</v>
      </c>
      <c r="AF122" s="23">
        <f t="shared" si="34"/>
        <v>91</v>
      </c>
      <c r="AG122" s="209"/>
      <c r="AH122" s="209"/>
      <c r="AI122" s="235"/>
      <c r="AJ122" s="235"/>
      <c r="AK122" s="235"/>
      <c r="AL122" s="235"/>
    </row>
    <row r="123" spans="1:38" ht="14.25">
      <c r="A123" s="217" t="s">
        <v>60</v>
      </c>
      <c r="B123" s="215">
        <f>B104+7</f>
        <v>43221</v>
      </c>
      <c r="C123" s="550"/>
      <c r="D123" s="550"/>
      <c r="E123" s="218"/>
      <c r="F123" s="218"/>
      <c r="G123" s="550"/>
      <c r="H123" s="550"/>
      <c r="I123" s="219"/>
      <c r="J123" s="219"/>
      <c r="K123" s="223"/>
      <c r="L123" s="223"/>
      <c r="M123" s="218">
        <v>0</v>
      </c>
      <c r="N123" s="218">
        <v>0</v>
      </c>
      <c r="O123" s="220"/>
      <c r="P123" s="213"/>
      <c r="Q123" s="213"/>
      <c r="R123" s="213"/>
      <c r="S123" s="234"/>
      <c r="T123" s="213"/>
      <c r="U123" s="213"/>
      <c r="V123" s="213"/>
      <c r="W123" s="207"/>
      <c r="X123" s="207"/>
      <c r="Y123" s="207"/>
      <c r="Z123" s="207"/>
      <c r="AA123" s="9">
        <f t="shared" si="35"/>
        <v>18</v>
      </c>
      <c r="AB123" s="9" t="str">
        <f t="shared" si="36"/>
        <v>CNP2-TCX-013-N</v>
      </c>
      <c r="AC123" s="9" t="str">
        <f t="shared" si="37"/>
        <v>CNP2</v>
      </c>
      <c r="AD123" s="9" t="str">
        <f t="shared" si="32"/>
        <v>HKG</v>
      </c>
      <c r="AE123" s="9">
        <f t="shared" si="33"/>
        <v>0</v>
      </c>
      <c r="AF123" s="23">
        <f t="shared" si="34"/>
        <v>0</v>
      </c>
      <c r="AG123" s="209"/>
      <c r="AH123" s="209"/>
      <c r="AI123" s="235"/>
      <c r="AJ123" s="235"/>
      <c r="AK123" s="235"/>
      <c r="AL123" s="235"/>
    </row>
    <row r="124" spans="1:38" ht="14.25">
      <c r="A124" s="217"/>
      <c r="B124" s="215"/>
      <c r="C124" s="550"/>
      <c r="D124" s="550"/>
      <c r="E124" s="218"/>
      <c r="F124" s="218"/>
      <c r="G124" s="550"/>
      <c r="H124" s="550"/>
      <c r="I124" s="223"/>
      <c r="J124" s="223"/>
      <c r="K124" s="223"/>
      <c r="L124" s="223"/>
      <c r="M124" s="218">
        <v>0</v>
      </c>
      <c r="N124" s="218">
        <v>0</v>
      </c>
      <c r="O124" s="220"/>
      <c r="P124" s="213"/>
      <c r="Q124" s="213"/>
      <c r="R124" s="213"/>
      <c r="S124" s="234"/>
      <c r="T124" s="213"/>
      <c r="U124" s="213"/>
      <c r="V124" s="213"/>
      <c r="W124" s="207"/>
      <c r="X124" s="207"/>
      <c r="Y124" s="207"/>
      <c r="Z124" s="207"/>
      <c r="AA124" s="9">
        <f t="shared" si="35"/>
        <v>18</v>
      </c>
      <c r="AB124" s="9" t="str">
        <f t="shared" si="36"/>
        <v>CNP2-TCX-013-N</v>
      </c>
      <c r="AC124" s="9" t="str">
        <f t="shared" si="37"/>
        <v>CNP2</v>
      </c>
      <c r="AD124" s="9">
        <f t="shared" si="32"/>
        <v>0</v>
      </c>
      <c r="AE124" s="9">
        <f t="shared" si="33"/>
        <v>0</v>
      </c>
      <c r="AF124" s="23">
        <f t="shared" si="34"/>
        <v>0</v>
      </c>
      <c r="AG124" s="209"/>
      <c r="AH124" s="209"/>
      <c r="AI124" s="235"/>
      <c r="AJ124" s="235"/>
      <c r="AK124" s="235"/>
      <c r="AL124" s="235"/>
    </row>
    <row r="125" spans="1:38" ht="14.25">
      <c r="A125" s="217"/>
      <c r="B125" s="215"/>
      <c r="C125" s="550"/>
      <c r="D125" s="550"/>
      <c r="E125" s="218"/>
      <c r="F125" s="218"/>
      <c r="G125" s="550"/>
      <c r="H125" s="550"/>
      <c r="I125" s="219"/>
      <c r="J125" s="219"/>
      <c r="K125" s="218"/>
      <c r="L125" s="218"/>
      <c r="M125" s="218">
        <v>0</v>
      </c>
      <c r="N125" s="218">
        <v>0</v>
      </c>
      <c r="O125" s="220"/>
      <c r="P125" s="213"/>
      <c r="Q125" s="213"/>
      <c r="R125" s="213"/>
      <c r="S125" s="234"/>
      <c r="T125" s="213"/>
      <c r="U125" s="213"/>
      <c r="V125" s="213"/>
      <c r="W125" s="207"/>
      <c r="X125" s="207"/>
      <c r="Y125" s="207"/>
      <c r="Z125" s="207"/>
      <c r="AA125" s="9">
        <f t="shared" si="35"/>
        <v>18</v>
      </c>
      <c r="AB125" s="9" t="str">
        <f t="shared" si="36"/>
        <v>CNP2-TCX-013-N</v>
      </c>
      <c r="AC125" s="9" t="str">
        <f t="shared" si="37"/>
        <v>CNP2</v>
      </c>
      <c r="AD125" s="9">
        <f t="shared" si="32"/>
        <v>0</v>
      </c>
      <c r="AE125" s="9">
        <f t="shared" si="33"/>
        <v>0</v>
      </c>
      <c r="AF125" s="23">
        <f t="shared" si="34"/>
        <v>0</v>
      </c>
      <c r="AG125" s="209"/>
      <c r="AH125" s="209"/>
      <c r="AI125" s="235"/>
      <c r="AJ125" s="235"/>
      <c r="AK125" s="235"/>
      <c r="AL125" s="235"/>
    </row>
    <row r="126" spans="1:38" ht="14.25">
      <c r="A126" s="217"/>
      <c r="B126" s="215"/>
      <c r="C126" s="550"/>
      <c r="D126" s="550"/>
      <c r="E126" s="218"/>
      <c r="F126" s="218"/>
      <c r="G126" s="550"/>
      <c r="H126" s="550"/>
      <c r="I126" s="218"/>
      <c r="J126" s="218"/>
      <c r="K126" s="218"/>
      <c r="L126" s="218"/>
      <c r="M126" s="218">
        <v>0</v>
      </c>
      <c r="N126" s="218">
        <v>0</v>
      </c>
      <c r="O126" s="220"/>
      <c r="P126" s="213"/>
      <c r="Q126" s="213"/>
      <c r="R126" s="213"/>
      <c r="S126" s="234"/>
      <c r="T126" s="213"/>
      <c r="U126" s="213"/>
      <c r="V126" s="213"/>
      <c r="W126" s="207"/>
      <c r="X126" s="207"/>
      <c r="Y126" s="207"/>
      <c r="Z126" s="207"/>
      <c r="AA126" s="9">
        <f t="shared" si="35"/>
        <v>18</v>
      </c>
      <c r="AB126" s="9" t="str">
        <f t="shared" si="36"/>
        <v>CNP2-TCX-013-N</v>
      </c>
      <c r="AC126" s="9" t="str">
        <f t="shared" si="37"/>
        <v>CNP2</v>
      </c>
      <c r="AD126" s="9">
        <f t="shared" si="32"/>
        <v>0</v>
      </c>
      <c r="AE126" s="9">
        <f t="shared" si="33"/>
        <v>0</v>
      </c>
      <c r="AF126" s="23">
        <f t="shared" si="34"/>
        <v>0</v>
      </c>
      <c r="AG126" s="209"/>
      <c r="AH126" s="209"/>
      <c r="AI126" s="235"/>
      <c r="AJ126" s="235"/>
      <c r="AK126" s="235"/>
      <c r="AL126" s="235"/>
    </row>
    <row r="127" spans="1:38" ht="14.25">
      <c r="A127" s="217"/>
      <c r="B127" s="215"/>
      <c r="C127" s="550"/>
      <c r="D127" s="550"/>
      <c r="E127" s="218"/>
      <c r="F127" s="218"/>
      <c r="G127" s="550"/>
      <c r="H127" s="550"/>
      <c r="I127" s="218"/>
      <c r="J127" s="218"/>
      <c r="K127" s="218"/>
      <c r="L127" s="218"/>
      <c r="M127" s="218">
        <v>0</v>
      </c>
      <c r="N127" s="218">
        <v>0</v>
      </c>
      <c r="O127" s="220"/>
      <c r="P127" s="213"/>
      <c r="Q127" s="213"/>
      <c r="R127" s="213"/>
      <c r="S127" s="234"/>
      <c r="T127" s="213"/>
      <c r="U127" s="213"/>
      <c r="V127" s="213"/>
      <c r="W127" s="207"/>
      <c r="X127" s="207"/>
      <c r="Y127" s="207"/>
      <c r="Z127" s="207"/>
      <c r="AA127" s="9">
        <f t="shared" si="35"/>
        <v>18</v>
      </c>
      <c r="AB127" s="9" t="str">
        <f t="shared" si="36"/>
        <v>CNP2-TCX-013-N</v>
      </c>
      <c r="AC127" s="9" t="str">
        <f t="shared" si="37"/>
        <v>CNP2</v>
      </c>
      <c r="AD127" s="9">
        <f t="shared" si="32"/>
        <v>0</v>
      </c>
      <c r="AE127" s="9">
        <f t="shared" si="33"/>
        <v>0</v>
      </c>
      <c r="AF127" s="23">
        <f t="shared" si="34"/>
        <v>0</v>
      </c>
      <c r="AG127" s="209"/>
      <c r="AH127" s="209"/>
      <c r="AI127" s="235"/>
      <c r="AJ127" s="235"/>
      <c r="AK127" s="235"/>
      <c r="AL127" s="235"/>
    </row>
    <row r="128" spans="1:38" ht="14.25">
      <c r="A128" s="217"/>
      <c r="B128" s="215"/>
      <c r="C128" s="550"/>
      <c r="D128" s="550"/>
      <c r="E128" s="218"/>
      <c r="F128" s="218"/>
      <c r="G128" s="550"/>
      <c r="H128" s="550"/>
      <c r="I128" s="218"/>
      <c r="J128" s="218"/>
      <c r="K128" s="218"/>
      <c r="L128" s="218"/>
      <c r="M128" s="218">
        <v>0</v>
      </c>
      <c r="N128" s="218">
        <v>0</v>
      </c>
      <c r="O128" s="220"/>
      <c r="P128" s="213"/>
      <c r="Q128" s="213"/>
      <c r="R128" s="213"/>
      <c r="S128" s="213"/>
      <c r="T128" s="213"/>
      <c r="U128" s="213"/>
      <c r="V128" s="213"/>
      <c r="W128" s="234"/>
      <c r="X128" s="213"/>
      <c r="Y128" s="213"/>
      <c r="Z128" s="213"/>
      <c r="AA128" s="9">
        <f t="shared" si="35"/>
        <v>18</v>
      </c>
      <c r="AB128" s="9" t="str">
        <f t="shared" si="36"/>
        <v>CNP2-TCX-013-N</v>
      </c>
      <c r="AC128" s="9" t="str">
        <f t="shared" si="37"/>
        <v>CNP2</v>
      </c>
      <c r="AD128" s="9">
        <f t="shared" si="32"/>
        <v>0</v>
      </c>
      <c r="AE128" s="9">
        <f t="shared" si="33"/>
        <v>0</v>
      </c>
      <c r="AF128" s="23">
        <f t="shared" si="34"/>
        <v>0</v>
      </c>
      <c r="AG128" s="207"/>
      <c r="AH128" s="207"/>
      <c r="AI128" s="208"/>
      <c r="AJ128" s="208"/>
      <c r="AK128" s="209"/>
      <c r="AL128" s="209"/>
    </row>
    <row r="129" spans="1:38" ht="14.25">
      <c r="A129" s="217"/>
      <c r="B129" s="224"/>
      <c r="C129" s="550"/>
      <c r="D129" s="550"/>
      <c r="E129" s="218"/>
      <c r="F129" s="218"/>
      <c r="G129" s="550"/>
      <c r="H129" s="550"/>
      <c r="I129" s="218"/>
      <c r="J129" s="218"/>
      <c r="K129" s="218"/>
      <c r="L129" s="218"/>
      <c r="M129" s="218">
        <v>0</v>
      </c>
      <c r="N129" s="218">
        <v>0</v>
      </c>
      <c r="O129" s="220"/>
      <c r="P129" s="213"/>
      <c r="Q129" s="213"/>
      <c r="R129" s="213"/>
      <c r="S129" s="213"/>
      <c r="T129" s="213"/>
      <c r="U129" s="213"/>
      <c r="V129" s="213"/>
      <c r="W129" s="234"/>
      <c r="X129" s="213"/>
      <c r="Y129" s="213"/>
      <c r="Z129" s="213"/>
      <c r="AA129" s="9">
        <f t="shared" si="35"/>
        <v>18</v>
      </c>
      <c r="AB129" s="9" t="str">
        <f t="shared" si="36"/>
        <v>CNP2-TCX-013-N</v>
      </c>
      <c r="AC129" s="9" t="str">
        <f t="shared" si="37"/>
        <v>CNP2</v>
      </c>
      <c r="AD129" s="9">
        <f t="shared" si="32"/>
        <v>0</v>
      </c>
      <c r="AE129" s="9">
        <f t="shared" si="33"/>
        <v>0</v>
      </c>
      <c r="AF129" s="23">
        <f t="shared" si="34"/>
        <v>0</v>
      </c>
      <c r="AG129" s="207"/>
      <c r="AH129" s="207"/>
      <c r="AI129" s="208"/>
      <c r="AJ129" s="208"/>
      <c r="AK129" s="209"/>
      <c r="AL129" s="209"/>
    </row>
    <row r="130" spans="1:38" ht="14.25">
      <c r="A130" s="217" t="s">
        <v>319</v>
      </c>
      <c r="B130" s="225"/>
      <c r="C130" s="226">
        <v>2350</v>
      </c>
      <c r="D130" s="226">
        <v>32900</v>
      </c>
      <c r="E130" s="226">
        <f>SUM(E118:E129)</f>
        <v>91</v>
      </c>
      <c r="F130" s="226">
        <f>SUM(F118:F129)</f>
        <v>1098</v>
      </c>
      <c r="G130" s="29">
        <f>E130-C130</f>
        <v>-2259</v>
      </c>
      <c r="H130" s="29">
        <f>F130-D130</f>
        <v>-31802</v>
      </c>
      <c r="I130" s="227">
        <v>0</v>
      </c>
      <c r="J130" s="227">
        <v>0</v>
      </c>
      <c r="K130" s="227">
        <v>0</v>
      </c>
      <c r="L130" s="227">
        <v>0</v>
      </c>
      <c r="M130" s="227">
        <v>0</v>
      </c>
      <c r="N130" s="227">
        <v>0</v>
      </c>
      <c r="O130" s="220"/>
      <c r="P130" s="213"/>
      <c r="Q130" s="213"/>
      <c r="R130" s="213"/>
      <c r="S130" s="213"/>
      <c r="T130" s="213"/>
      <c r="U130" s="213"/>
      <c r="V130" s="213"/>
      <c r="W130" s="234"/>
      <c r="X130" s="213"/>
      <c r="Y130" s="213"/>
      <c r="Z130" s="213"/>
      <c r="AA130" s="9">
        <f t="shared" si="35"/>
        <v>18</v>
      </c>
      <c r="AB130" s="9" t="str">
        <f t="shared" si="36"/>
        <v>CNP2-TCX-013-N</v>
      </c>
      <c r="AC130" s="9" t="str">
        <f t="shared" si="37"/>
        <v>CNP2</v>
      </c>
      <c r="AD130" s="9" t="str">
        <f t="shared" si="32"/>
        <v>总舱位合计</v>
      </c>
      <c r="AE130" s="9">
        <f t="shared" si="33"/>
        <v>2350</v>
      </c>
      <c r="AF130" s="23">
        <f t="shared" si="34"/>
        <v>91</v>
      </c>
      <c r="AG130" s="236"/>
      <c r="AH130" s="236"/>
      <c r="AI130" s="236"/>
      <c r="AJ130" s="236"/>
      <c r="AK130" s="236"/>
      <c r="AL130" s="236"/>
    </row>
    <row r="131" spans="1:38" ht="14.25">
      <c r="A131" s="228"/>
      <c r="B131" s="229"/>
      <c r="C131" s="230"/>
      <c r="D131" s="231" t="s">
        <v>320</v>
      </c>
      <c r="E131" s="232">
        <f>E130/C130</f>
        <v>3.8723404255319151E-2</v>
      </c>
      <c r="F131" s="232">
        <f>F130/D130</f>
        <v>3.3373860182370818E-2</v>
      </c>
      <c r="G131" s="229"/>
      <c r="H131" s="229"/>
      <c r="I131" s="213"/>
      <c r="J131" s="233"/>
      <c r="K131" s="213"/>
      <c r="L131" s="213"/>
      <c r="M131" s="213"/>
      <c r="N131" s="213"/>
      <c r="O131" s="213"/>
      <c r="P131" s="213"/>
      <c r="Q131" s="213"/>
      <c r="R131" s="213"/>
      <c r="S131" s="213"/>
      <c r="T131" s="213"/>
      <c r="U131" s="213"/>
      <c r="V131" s="213"/>
      <c r="W131" s="234"/>
      <c r="X131" s="213"/>
      <c r="Y131" s="213"/>
      <c r="Z131" s="213"/>
      <c r="AA131" s="9">
        <f t="shared" si="35"/>
        <v>18</v>
      </c>
      <c r="AB131" s="9" t="str">
        <f t="shared" si="36"/>
        <v>CNP2-TCX-013-N</v>
      </c>
      <c r="AC131" s="9" t="str">
        <f t="shared" si="37"/>
        <v>CNP2</v>
      </c>
      <c r="AD131" s="9">
        <f t="shared" si="32"/>
        <v>0</v>
      </c>
      <c r="AE131" s="9">
        <f t="shared" si="33"/>
        <v>0</v>
      </c>
      <c r="AF131" s="23">
        <f t="shared" si="34"/>
        <v>3.8723404255319151E-2</v>
      </c>
      <c r="AG131" s="236"/>
      <c r="AH131" s="236"/>
      <c r="AI131" s="236"/>
      <c r="AJ131" s="236"/>
      <c r="AK131" s="236"/>
      <c r="AL131" s="236"/>
    </row>
  </sheetData>
  <protectedRanges>
    <protectedRange sqref="F1 F20 F39 F58 F77 F96 F115" name="区域1"/>
  </protectedRanges>
  <mergeCells count="42">
    <mergeCell ref="C116:D117"/>
    <mergeCell ref="E116:F117"/>
    <mergeCell ref="G116:H117"/>
    <mergeCell ref="I116:N116"/>
    <mergeCell ref="O116:O118"/>
    <mergeCell ref="M117:N117"/>
    <mergeCell ref="C97:D98"/>
    <mergeCell ref="E97:F98"/>
    <mergeCell ref="G97:H98"/>
    <mergeCell ref="I97:N97"/>
    <mergeCell ref="O97:O99"/>
    <mergeCell ref="M98:N98"/>
    <mergeCell ref="C40:D41"/>
    <mergeCell ref="E40:F41"/>
    <mergeCell ref="G40:H41"/>
    <mergeCell ref="I40:N40"/>
    <mergeCell ref="O40:O42"/>
    <mergeCell ref="M41:N41"/>
    <mergeCell ref="C21:D22"/>
    <mergeCell ref="E21:F22"/>
    <mergeCell ref="G21:H22"/>
    <mergeCell ref="I21:N21"/>
    <mergeCell ref="O21:O23"/>
    <mergeCell ref="M22:N22"/>
    <mergeCell ref="C2:D3"/>
    <mergeCell ref="E2:F3"/>
    <mergeCell ref="G2:H3"/>
    <mergeCell ref="I2:N2"/>
    <mergeCell ref="O2:O4"/>
    <mergeCell ref="M3:N3"/>
    <mergeCell ref="C59:D60"/>
    <mergeCell ref="E59:F60"/>
    <mergeCell ref="G59:H60"/>
    <mergeCell ref="I59:N59"/>
    <mergeCell ref="O59:O61"/>
    <mergeCell ref="M60:N60"/>
    <mergeCell ref="C78:D79"/>
    <mergeCell ref="E78:F79"/>
    <mergeCell ref="G78:H79"/>
    <mergeCell ref="I78:N78"/>
    <mergeCell ref="O78:O80"/>
    <mergeCell ref="M79:N79"/>
  </mergeCells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L22"/>
  <sheetViews>
    <sheetView workbookViewId="0">
      <selection activeCell="H13" sqref="H13"/>
    </sheetView>
  </sheetViews>
  <sheetFormatPr defaultRowHeight="13.5"/>
  <sheetData>
    <row r="1" spans="1:38" s="12" customFormat="1" ht="12.75" customHeight="1">
      <c r="A1" s="151" t="s">
        <v>250</v>
      </c>
      <c r="B1" s="152" t="s">
        <v>256</v>
      </c>
      <c r="C1" s="153"/>
      <c r="D1" s="154"/>
      <c r="E1" s="152" t="s">
        <v>257</v>
      </c>
      <c r="F1" s="152"/>
      <c r="G1" s="151" t="s">
        <v>0</v>
      </c>
      <c r="H1" s="155">
        <v>9</v>
      </c>
      <c r="I1" s="154"/>
      <c r="J1" s="156" t="s">
        <v>26</v>
      </c>
      <c r="K1" s="152">
        <v>0</v>
      </c>
      <c r="L1" s="151"/>
      <c r="M1" s="157"/>
      <c r="N1" s="152"/>
      <c r="O1" s="154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5"/>
      <c r="AJ1" s="105"/>
      <c r="AK1" s="11"/>
    </row>
    <row r="2" spans="1:38" s="16" customFormat="1" ht="12.75" customHeight="1">
      <c r="A2" s="13"/>
      <c r="B2" s="14"/>
      <c r="C2" s="103" t="s">
        <v>1</v>
      </c>
      <c r="D2" s="103"/>
      <c r="E2" s="103" t="s">
        <v>2</v>
      </c>
      <c r="F2" s="103"/>
      <c r="G2" s="103" t="s">
        <v>3</v>
      </c>
      <c r="H2" s="103"/>
      <c r="I2" s="103" t="s">
        <v>4</v>
      </c>
      <c r="J2" s="103"/>
      <c r="K2" s="103"/>
      <c r="L2" s="103"/>
      <c r="M2" s="103"/>
      <c r="N2" s="103"/>
      <c r="O2" s="104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5"/>
      <c r="AJ2" s="105"/>
      <c r="AK2" s="11"/>
      <c r="AL2" s="11"/>
    </row>
    <row r="3" spans="1:38" s="16" customFormat="1" ht="12.75" customHeight="1">
      <c r="A3" s="17" t="s">
        <v>6</v>
      </c>
      <c r="B3" s="104" t="s">
        <v>7</v>
      </c>
      <c r="C3" s="103"/>
      <c r="D3" s="103"/>
      <c r="E3" s="103"/>
      <c r="F3" s="103"/>
      <c r="G3" s="103"/>
      <c r="H3" s="103"/>
      <c r="I3" s="103" t="s">
        <v>8</v>
      </c>
      <c r="J3" s="103"/>
      <c r="K3" s="103" t="s">
        <v>10</v>
      </c>
      <c r="L3" s="103"/>
      <c r="M3" s="103" t="s">
        <v>12</v>
      </c>
      <c r="N3" s="103"/>
      <c r="O3" s="10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5"/>
      <c r="AJ3" s="105"/>
      <c r="AK3" s="11"/>
      <c r="AL3" s="11"/>
    </row>
    <row r="4" spans="1:38" s="16" customFormat="1" ht="12.75" customHeight="1">
      <c r="A4" s="13"/>
      <c r="B4" s="14"/>
      <c r="C4" s="103" t="s">
        <v>13</v>
      </c>
      <c r="D4" s="103" t="s">
        <v>14</v>
      </c>
      <c r="E4" s="103" t="s">
        <v>13</v>
      </c>
      <c r="F4" s="103" t="s">
        <v>14</v>
      </c>
      <c r="G4" s="103" t="s">
        <v>13</v>
      </c>
      <c r="H4" s="103" t="s">
        <v>14</v>
      </c>
      <c r="I4" s="103" t="s">
        <v>13</v>
      </c>
      <c r="J4" s="103" t="s">
        <v>14</v>
      </c>
      <c r="K4" s="103" t="s">
        <v>13</v>
      </c>
      <c r="L4" s="103" t="s">
        <v>14</v>
      </c>
      <c r="M4" s="103"/>
      <c r="N4" s="103"/>
      <c r="O4" s="10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5"/>
      <c r="AJ4" s="105"/>
      <c r="AK4" s="11"/>
      <c r="AL4" s="11"/>
    </row>
    <row r="5" spans="1:38" s="16" customFormat="1" ht="12.75" customHeight="1">
      <c r="A5" s="24" t="s">
        <v>197</v>
      </c>
      <c r="B5" s="104">
        <v>43160</v>
      </c>
      <c r="C5" s="103">
        <v>200</v>
      </c>
      <c r="D5" s="103">
        <v>2800</v>
      </c>
      <c r="E5" s="20">
        <v>205</v>
      </c>
      <c r="F5" s="20">
        <v>1605</v>
      </c>
      <c r="G5" s="103">
        <f t="shared" ref="G5:H9" si="0">E5-C5</f>
        <v>5</v>
      </c>
      <c r="H5" s="103">
        <f t="shared" si="0"/>
        <v>-1195</v>
      </c>
      <c r="I5" s="25"/>
      <c r="J5" s="25"/>
      <c r="K5" s="26"/>
      <c r="L5" s="26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9</v>
      </c>
      <c r="AB5" s="9" t="str">
        <f>E1</f>
        <v>SVG-S5W-031-E</v>
      </c>
      <c r="AC5" s="22" t="str">
        <f>A1</f>
        <v>SVG</v>
      </c>
      <c r="AD5" s="9" t="str">
        <f>A5</f>
        <v>HPH</v>
      </c>
      <c r="AE5" s="9">
        <f>C5</f>
        <v>200</v>
      </c>
      <c r="AF5" s="23">
        <f>E5</f>
        <v>205</v>
      </c>
      <c r="AG5" s="9"/>
      <c r="AH5" s="9"/>
      <c r="AI5" s="105"/>
      <c r="AJ5" s="105"/>
      <c r="AK5" s="11"/>
      <c r="AL5" s="11"/>
    </row>
    <row r="6" spans="1:38" s="16" customFormat="1" ht="12.75" customHeight="1">
      <c r="A6" s="24"/>
      <c r="B6" s="104"/>
      <c r="C6" s="103"/>
      <c r="D6" s="103"/>
      <c r="E6" s="20"/>
      <c r="F6" s="20"/>
      <c r="G6" s="103">
        <f t="shared" si="0"/>
        <v>0</v>
      </c>
      <c r="H6" s="103">
        <f t="shared" si="0"/>
        <v>0</v>
      </c>
      <c r="I6" s="25"/>
      <c r="J6" s="25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9</v>
      </c>
      <c r="AB6" s="9" t="str">
        <f>E1</f>
        <v>SVG-S5W-031-E</v>
      </c>
      <c r="AC6" s="22" t="str">
        <f>A1</f>
        <v>SVG</v>
      </c>
      <c r="AD6" s="9">
        <f>A6</f>
        <v>0</v>
      </c>
      <c r="AE6" s="9">
        <f>C6</f>
        <v>0</v>
      </c>
      <c r="AF6" s="23">
        <f>E6</f>
        <v>0</v>
      </c>
      <c r="AG6" s="9"/>
      <c r="AH6" s="9"/>
      <c r="AI6" s="105"/>
      <c r="AJ6" s="105"/>
      <c r="AK6" s="11"/>
      <c r="AL6" s="11"/>
    </row>
    <row r="7" spans="1:38" s="16" customFormat="1" ht="12.75" customHeight="1">
      <c r="A7" s="24"/>
      <c r="B7" s="27"/>
      <c r="C7" s="103"/>
      <c r="D7" s="103"/>
      <c r="E7" s="20"/>
      <c r="F7" s="20"/>
      <c r="G7" s="103">
        <f t="shared" si="0"/>
        <v>0</v>
      </c>
      <c r="H7" s="103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9</v>
      </c>
      <c r="AB7" s="9" t="str">
        <f>E1</f>
        <v>SVG-S5W-031-E</v>
      </c>
      <c r="AC7" s="22" t="str">
        <f>A1</f>
        <v>SVG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5"/>
      <c r="AJ7" s="105"/>
      <c r="AK7" s="11"/>
      <c r="AL7" s="11"/>
    </row>
    <row r="8" spans="1:38" s="16" customFormat="1" ht="12.75" customHeight="1">
      <c r="A8" s="24" t="s">
        <v>21</v>
      </c>
      <c r="B8" s="104"/>
      <c r="C8" s="103"/>
      <c r="D8" s="103"/>
      <c r="E8" s="20"/>
      <c r="F8" s="20"/>
      <c r="G8" s="103">
        <f t="shared" si="0"/>
        <v>0</v>
      </c>
      <c r="H8" s="103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9</v>
      </c>
      <c r="AB8" s="9" t="str">
        <f>E1</f>
        <v>SVG-S5W-031-E</v>
      </c>
      <c r="AC8" s="22" t="str">
        <f>A1</f>
        <v>SVG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05"/>
      <c r="AJ8" s="105"/>
      <c r="AK8" s="11"/>
      <c r="AL8" s="11"/>
    </row>
    <row r="9" spans="1:38" s="32" customFormat="1" ht="12.75" customHeight="1">
      <c r="A9" s="24" t="s">
        <v>22</v>
      </c>
      <c r="B9" s="28"/>
      <c r="C9" s="29">
        <v>200</v>
      </c>
      <c r="D9" s="29">
        <v>2800</v>
      </c>
      <c r="E9" s="30">
        <f>SUM(E5:E8)</f>
        <v>205</v>
      </c>
      <c r="F9" s="30">
        <f>SUM(F5:F8)</f>
        <v>1605</v>
      </c>
      <c r="G9" s="29">
        <f t="shared" si="0"/>
        <v>5</v>
      </c>
      <c r="H9" s="29">
        <f t="shared" si="0"/>
        <v>-1195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5"/>
      <c r="AJ9" s="105"/>
      <c r="AK9" s="105"/>
      <c r="AL9" s="105"/>
    </row>
    <row r="10" spans="1:38" s="32" customFormat="1" ht="12.75" customHeight="1">
      <c r="A10" s="33"/>
      <c r="C10" s="34"/>
      <c r="E10" s="35">
        <f>E9/C9</f>
        <v>1.0249999999999999</v>
      </c>
      <c r="F10" s="35">
        <f>F9/D9</f>
        <v>0.57321428571428568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5"/>
      <c r="AJ10" s="105"/>
      <c r="AK10" s="105"/>
      <c r="AL10" s="105"/>
    </row>
    <row r="13" spans="1:38" s="12" customFormat="1" ht="12.75" customHeight="1">
      <c r="A13" s="151" t="s">
        <v>250</v>
      </c>
      <c r="B13" s="152" t="s">
        <v>256</v>
      </c>
      <c r="C13" s="153"/>
      <c r="D13" s="154"/>
      <c r="E13" s="152" t="s">
        <v>258</v>
      </c>
      <c r="F13" s="152"/>
      <c r="G13" s="151" t="s">
        <v>0</v>
      </c>
      <c r="H13" s="155">
        <v>10</v>
      </c>
      <c r="I13" s="154"/>
      <c r="J13" s="156" t="s">
        <v>26</v>
      </c>
      <c r="K13" s="152">
        <v>0</v>
      </c>
      <c r="L13" s="151"/>
      <c r="M13" s="157"/>
      <c r="N13" s="152"/>
      <c r="O13" s="154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5"/>
      <c r="AJ13" s="105"/>
      <c r="AK13" s="11"/>
    </row>
    <row r="14" spans="1:38" s="16" customFormat="1" ht="12.75" customHeight="1">
      <c r="A14" s="13"/>
      <c r="B14" s="14"/>
      <c r="C14" s="103" t="s">
        <v>1</v>
      </c>
      <c r="D14" s="103"/>
      <c r="E14" s="103" t="s">
        <v>2</v>
      </c>
      <c r="F14" s="103"/>
      <c r="G14" s="103" t="s">
        <v>3</v>
      </c>
      <c r="H14" s="103"/>
      <c r="I14" s="103" t="s">
        <v>4</v>
      </c>
      <c r="J14" s="103"/>
      <c r="K14" s="103"/>
      <c r="L14" s="103"/>
      <c r="M14" s="103"/>
      <c r="N14" s="103"/>
      <c r="O14" s="104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5"/>
      <c r="AJ14" s="105"/>
      <c r="AK14" s="11"/>
      <c r="AL14" s="11"/>
    </row>
    <row r="15" spans="1:38" s="16" customFormat="1" ht="12.75" customHeight="1">
      <c r="A15" s="17" t="s">
        <v>6</v>
      </c>
      <c r="B15" s="104" t="s">
        <v>7</v>
      </c>
      <c r="C15" s="103"/>
      <c r="D15" s="103"/>
      <c r="E15" s="103"/>
      <c r="F15" s="103"/>
      <c r="G15" s="103"/>
      <c r="H15" s="103"/>
      <c r="I15" s="103" t="s">
        <v>8</v>
      </c>
      <c r="J15" s="103"/>
      <c r="K15" s="103" t="s">
        <v>10</v>
      </c>
      <c r="L15" s="103"/>
      <c r="M15" s="103" t="s">
        <v>12</v>
      </c>
      <c r="N15" s="103"/>
      <c r="O15" s="10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5"/>
      <c r="AJ15" s="105"/>
      <c r="AK15" s="11"/>
      <c r="AL15" s="11"/>
    </row>
    <row r="16" spans="1:38" s="16" customFormat="1" ht="12.75" customHeight="1">
      <c r="A16" s="13"/>
      <c r="B16" s="14"/>
      <c r="C16" s="103" t="s">
        <v>13</v>
      </c>
      <c r="D16" s="103" t="s">
        <v>14</v>
      </c>
      <c r="E16" s="103" t="s">
        <v>13</v>
      </c>
      <c r="F16" s="103" t="s">
        <v>14</v>
      </c>
      <c r="G16" s="103" t="s">
        <v>13</v>
      </c>
      <c r="H16" s="103" t="s">
        <v>14</v>
      </c>
      <c r="I16" s="103" t="s">
        <v>13</v>
      </c>
      <c r="J16" s="103" t="s">
        <v>14</v>
      </c>
      <c r="K16" s="103" t="s">
        <v>13</v>
      </c>
      <c r="L16" s="103" t="s">
        <v>14</v>
      </c>
      <c r="M16" s="103"/>
      <c r="N16" s="103"/>
      <c r="O16" s="10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5"/>
      <c r="AJ16" s="105"/>
      <c r="AK16" s="11"/>
      <c r="AL16" s="11"/>
    </row>
    <row r="17" spans="1:38" s="16" customFormat="1" ht="12.75" customHeight="1">
      <c r="A17" s="24" t="s">
        <v>197</v>
      </c>
      <c r="B17" s="104">
        <f>B5+7</f>
        <v>43167</v>
      </c>
      <c r="C17" s="103">
        <v>200</v>
      </c>
      <c r="D17" s="103">
        <v>2800</v>
      </c>
      <c r="E17" s="20">
        <v>112</v>
      </c>
      <c r="F17" s="20">
        <v>960</v>
      </c>
      <c r="G17" s="103">
        <f t="shared" ref="G17:H21" si="3">E17-C17</f>
        <v>-88</v>
      </c>
      <c r="H17" s="103">
        <f t="shared" si="3"/>
        <v>-1840</v>
      </c>
      <c r="I17" s="25"/>
      <c r="J17" s="25"/>
      <c r="K17" s="26"/>
      <c r="L17" s="26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10</v>
      </c>
      <c r="AB17" s="9" t="str">
        <f>E13</f>
        <v>SVG-S5W-032-E</v>
      </c>
      <c r="AC17" s="22" t="str">
        <f>A13</f>
        <v>SVG</v>
      </c>
      <c r="AD17" s="9" t="str">
        <f>A17</f>
        <v>HPH</v>
      </c>
      <c r="AE17" s="9">
        <f>C17</f>
        <v>200</v>
      </c>
      <c r="AF17" s="23">
        <f>E17</f>
        <v>112</v>
      </c>
      <c r="AG17" s="9"/>
      <c r="AH17" s="9"/>
      <c r="AI17" s="105"/>
      <c r="AJ17" s="105"/>
      <c r="AK17" s="11"/>
      <c r="AL17" s="11"/>
    </row>
    <row r="18" spans="1:38" s="16" customFormat="1" ht="12.75" customHeight="1">
      <c r="A18" s="24"/>
      <c r="B18" s="104"/>
      <c r="C18" s="103"/>
      <c r="D18" s="103"/>
      <c r="E18" s="20"/>
      <c r="F18" s="20"/>
      <c r="G18" s="103">
        <f t="shared" si="3"/>
        <v>0</v>
      </c>
      <c r="H18" s="103">
        <f t="shared" si="3"/>
        <v>0</v>
      </c>
      <c r="I18" s="25"/>
      <c r="J18" s="25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10</v>
      </c>
      <c r="AB18" s="9" t="str">
        <f>E13</f>
        <v>SVG-S5W-032-E</v>
      </c>
      <c r="AC18" s="22" t="str">
        <f>A13</f>
        <v>SVG</v>
      </c>
      <c r="AD18" s="9">
        <f>A18</f>
        <v>0</v>
      </c>
      <c r="AE18" s="9">
        <f>C18</f>
        <v>0</v>
      </c>
      <c r="AF18" s="23">
        <f>E18</f>
        <v>0</v>
      </c>
      <c r="AG18" s="9"/>
      <c r="AH18" s="9"/>
      <c r="AI18" s="105"/>
      <c r="AJ18" s="105"/>
      <c r="AK18" s="11"/>
      <c r="AL18" s="11"/>
    </row>
    <row r="19" spans="1:38" s="16" customFormat="1" ht="12.75" customHeight="1">
      <c r="A19" s="24"/>
      <c r="B19" s="27"/>
      <c r="C19" s="103"/>
      <c r="D19" s="103"/>
      <c r="E19" s="20"/>
      <c r="F19" s="20"/>
      <c r="G19" s="103">
        <f t="shared" si="3"/>
        <v>0</v>
      </c>
      <c r="H19" s="103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10</v>
      </c>
      <c r="AB19" s="9" t="str">
        <f>E13</f>
        <v>SVG-S5W-032-E</v>
      </c>
      <c r="AC19" s="22" t="str">
        <f>A13</f>
        <v>SVG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5"/>
      <c r="AJ19" s="105"/>
      <c r="AK19" s="11"/>
      <c r="AL19" s="11"/>
    </row>
    <row r="20" spans="1:38" s="16" customFormat="1" ht="12.75" customHeight="1">
      <c r="A20" s="24" t="s">
        <v>21</v>
      </c>
      <c r="B20" s="104"/>
      <c r="C20" s="103"/>
      <c r="D20" s="103"/>
      <c r="E20" s="20"/>
      <c r="F20" s="20"/>
      <c r="G20" s="103">
        <f t="shared" si="3"/>
        <v>0</v>
      </c>
      <c r="H20" s="103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10</v>
      </c>
      <c r="AB20" s="9" t="str">
        <f>E13</f>
        <v>SVG-S5W-032-E</v>
      </c>
      <c r="AC20" s="22" t="str">
        <f>A13</f>
        <v>SVG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105"/>
      <c r="AJ20" s="105"/>
      <c r="AK20" s="11"/>
      <c r="AL20" s="11"/>
    </row>
    <row r="21" spans="1:38" s="32" customFormat="1" ht="12.75" customHeight="1">
      <c r="A21" s="24" t="s">
        <v>22</v>
      </c>
      <c r="B21" s="28"/>
      <c r="C21" s="29">
        <v>200</v>
      </c>
      <c r="D21" s="29">
        <v>2800</v>
      </c>
      <c r="E21" s="30">
        <f>SUM(E17:E20)</f>
        <v>112</v>
      </c>
      <c r="F21" s="30">
        <f>SUM(F17:F20)</f>
        <v>960</v>
      </c>
      <c r="G21" s="29">
        <f t="shared" si="3"/>
        <v>-88</v>
      </c>
      <c r="H21" s="29">
        <f t="shared" si="3"/>
        <v>-1840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5"/>
      <c r="AJ21" s="105"/>
      <c r="AK21" s="105"/>
      <c r="AL21" s="105"/>
    </row>
    <row r="22" spans="1:38" s="32" customFormat="1" ht="12.75" customHeight="1">
      <c r="A22" s="33"/>
      <c r="C22" s="34"/>
      <c r="E22" s="35">
        <f>E21/C21</f>
        <v>0.56000000000000005</v>
      </c>
      <c r="F22" s="35">
        <f>F21/D21</f>
        <v>0.34285714285714286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105"/>
      <c r="AJ22" s="105"/>
      <c r="AK22" s="105"/>
      <c r="AL22" s="105"/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90" zoomScaleNormal="90" workbookViewId="0">
      <selection activeCell="F39" sqref="F39"/>
    </sheetView>
  </sheetViews>
  <sheetFormatPr defaultRowHeight="14.25"/>
  <cols>
    <col min="1" max="2" width="9" style="428"/>
    <col min="3" max="3" width="13.125" style="428" bestFit="1" customWidth="1"/>
    <col min="4" max="4" width="11" style="428" bestFit="1" customWidth="1"/>
    <col min="5" max="6" width="13.125" style="428" bestFit="1" customWidth="1"/>
    <col min="7" max="7" width="53.5" style="428" customWidth="1"/>
    <col min="8" max="16384" width="9" style="428"/>
  </cols>
  <sheetData>
    <row r="1" spans="1:7" ht="15" thickBot="1">
      <c r="A1" s="669" t="s">
        <v>462</v>
      </c>
      <c r="B1" s="670"/>
    </row>
    <row r="2" spans="1:7" ht="15" thickBot="1">
      <c r="A2" s="429" t="s">
        <v>391</v>
      </c>
      <c r="B2" s="429" t="s">
        <v>527</v>
      </c>
      <c r="C2" s="430" t="s">
        <v>528</v>
      </c>
      <c r="D2" s="430" t="s">
        <v>532</v>
      </c>
      <c r="E2" s="430" t="s">
        <v>529</v>
      </c>
      <c r="F2" s="430" t="s">
        <v>533</v>
      </c>
      <c r="G2" s="430" t="s">
        <v>534</v>
      </c>
    </row>
    <row r="3" spans="1:7" s="472" customFormat="1" ht="15" customHeight="1" thickBot="1">
      <c r="A3" s="605">
        <v>16</v>
      </c>
      <c r="B3" s="662" t="s">
        <v>388</v>
      </c>
      <c r="C3" s="479" t="s">
        <v>673</v>
      </c>
      <c r="D3" s="480">
        <v>43206</v>
      </c>
      <c r="E3" s="476">
        <v>1.02</v>
      </c>
      <c r="F3" s="482"/>
      <c r="G3" s="665" t="s">
        <v>951</v>
      </c>
    </row>
    <row r="4" spans="1:7" s="472" customFormat="1" ht="15" thickBot="1">
      <c r="A4" s="605">
        <v>17</v>
      </c>
      <c r="B4" s="663"/>
      <c r="C4" s="479" t="s">
        <v>707</v>
      </c>
      <c r="D4" s="480">
        <v>43213</v>
      </c>
      <c r="E4" s="476">
        <v>1.1399999999999999</v>
      </c>
      <c r="F4" s="482"/>
      <c r="G4" s="666"/>
    </row>
    <row r="5" spans="1:7" s="472" customFormat="1" ht="15" thickBot="1">
      <c r="A5" s="605">
        <v>18</v>
      </c>
      <c r="B5" s="663"/>
      <c r="C5" s="479" t="s">
        <v>777</v>
      </c>
      <c r="D5" s="480">
        <v>43220</v>
      </c>
      <c r="E5" s="481">
        <v>1.1399999999999999</v>
      </c>
      <c r="F5" s="482"/>
      <c r="G5" s="666"/>
    </row>
    <row r="6" spans="1:7" s="472" customFormat="1" ht="15" thickBot="1">
      <c r="A6" s="471">
        <v>19</v>
      </c>
      <c r="B6" s="664"/>
      <c r="C6" s="479"/>
      <c r="D6" s="480"/>
      <c r="E6" s="481" t="s">
        <v>949</v>
      </c>
      <c r="F6" s="482"/>
      <c r="G6" s="667"/>
    </row>
    <row r="7" spans="1:7" s="472" customFormat="1" ht="15" customHeight="1" thickBot="1">
      <c r="A7" s="605">
        <v>16</v>
      </c>
      <c r="B7" s="662" t="s">
        <v>790</v>
      </c>
      <c r="C7" s="479" t="s">
        <v>465</v>
      </c>
      <c r="D7" s="480">
        <v>43210</v>
      </c>
      <c r="E7" s="476">
        <v>1.05</v>
      </c>
      <c r="F7" s="482"/>
      <c r="G7" s="668" t="s">
        <v>952</v>
      </c>
    </row>
    <row r="8" spans="1:7" s="472" customFormat="1" ht="15" thickBot="1">
      <c r="A8" s="605">
        <v>17</v>
      </c>
      <c r="B8" s="663"/>
      <c r="C8" s="479" t="s">
        <v>45</v>
      </c>
      <c r="D8" s="480"/>
      <c r="E8" s="475" t="s">
        <v>716</v>
      </c>
      <c r="F8" s="482"/>
      <c r="G8" s="666"/>
    </row>
    <row r="9" spans="1:7" s="472" customFormat="1" ht="15" thickBot="1">
      <c r="A9" s="605">
        <v>18</v>
      </c>
      <c r="B9" s="663"/>
      <c r="C9" s="479" t="s">
        <v>791</v>
      </c>
      <c r="D9" s="480">
        <v>43224</v>
      </c>
      <c r="E9" s="481">
        <v>0.85</v>
      </c>
      <c r="F9" s="482"/>
      <c r="G9" s="666"/>
    </row>
    <row r="10" spans="1:7" s="472" customFormat="1" ht="15" thickBot="1">
      <c r="A10" s="605">
        <v>19</v>
      </c>
      <c r="B10" s="664"/>
      <c r="C10" s="479"/>
      <c r="D10" s="480"/>
      <c r="E10" s="481" t="s">
        <v>950</v>
      </c>
      <c r="F10" s="482"/>
      <c r="G10" s="667"/>
    </row>
    <row r="11" spans="1:7" s="472" customFormat="1" ht="15" thickBot="1">
      <c r="A11" s="605">
        <v>16</v>
      </c>
      <c r="B11" s="662" t="s">
        <v>46</v>
      </c>
      <c r="C11" s="479" t="s">
        <v>674</v>
      </c>
      <c r="D11" s="480">
        <v>43204</v>
      </c>
      <c r="E11" s="475">
        <v>0.92</v>
      </c>
      <c r="F11" s="482"/>
      <c r="G11" s="668" t="s">
        <v>794</v>
      </c>
    </row>
    <row r="12" spans="1:7" s="472" customFormat="1" ht="15" thickBot="1">
      <c r="A12" s="605">
        <v>17</v>
      </c>
      <c r="B12" s="663"/>
      <c r="C12" s="479" t="s">
        <v>471</v>
      </c>
      <c r="D12" s="480">
        <v>43211</v>
      </c>
      <c r="E12" s="476">
        <v>0.98</v>
      </c>
      <c r="F12" s="482"/>
      <c r="G12" s="666"/>
    </row>
    <row r="13" spans="1:7" s="472" customFormat="1" ht="15" thickBot="1">
      <c r="A13" s="605">
        <v>18</v>
      </c>
      <c r="B13" s="663"/>
      <c r="C13" s="479" t="s">
        <v>469</v>
      </c>
      <c r="D13" s="480">
        <v>43218</v>
      </c>
      <c r="E13" s="481">
        <v>1.55</v>
      </c>
      <c r="F13" s="482"/>
      <c r="G13" s="666"/>
    </row>
    <row r="14" spans="1:7" s="472" customFormat="1" ht="15" thickBot="1">
      <c r="A14" s="605">
        <v>19</v>
      </c>
      <c r="B14" s="664"/>
      <c r="C14" s="479"/>
      <c r="D14" s="480"/>
      <c r="E14" s="481" t="s">
        <v>949</v>
      </c>
      <c r="F14" s="482"/>
      <c r="G14" s="667"/>
    </row>
    <row r="15" spans="1:7" s="472" customFormat="1" ht="15" thickBot="1">
      <c r="A15" s="605">
        <v>16</v>
      </c>
      <c r="B15" s="662" t="s">
        <v>397</v>
      </c>
      <c r="C15" s="479" t="s">
        <v>45</v>
      </c>
      <c r="D15" s="480">
        <v>43210</v>
      </c>
      <c r="E15" s="481" t="s">
        <v>716</v>
      </c>
      <c r="F15" s="482"/>
      <c r="G15" s="668" t="s">
        <v>681</v>
      </c>
    </row>
    <row r="16" spans="1:7" s="472" customFormat="1" ht="15" thickBot="1">
      <c r="A16" s="605">
        <v>17</v>
      </c>
      <c r="B16" s="663"/>
      <c r="C16" s="479" t="s">
        <v>475</v>
      </c>
      <c r="D16" s="480">
        <v>43217</v>
      </c>
      <c r="E16" s="476">
        <v>1.64</v>
      </c>
      <c r="F16" s="482"/>
      <c r="G16" s="666"/>
    </row>
    <row r="17" spans="1:7" s="472" customFormat="1" ht="15" thickBot="1">
      <c r="A17" s="605">
        <v>18</v>
      </c>
      <c r="B17" s="663"/>
      <c r="C17" s="479" t="s">
        <v>775</v>
      </c>
      <c r="D17" s="480">
        <v>43224</v>
      </c>
      <c r="E17" s="481">
        <v>1.38</v>
      </c>
      <c r="F17" s="482"/>
      <c r="G17" s="666"/>
    </row>
    <row r="18" spans="1:7" s="472" customFormat="1" ht="15" thickBot="1">
      <c r="A18" s="605">
        <v>19</v>
      </c>
      <c r="B18" s="664"/>
      <c r="C18" s="479"/>
      <c r="D18" s="480"/>
      <c r="E18" s="481" t="s">
        <v>949</v>
      </c>
      <c r="F18" s="482"/>
      <c r="G18" s="667"/>
    </row>
    <row r="19" spans="1:7" s="472" customFormat="1" ht="15" thickBot="1">
      <c r="A19" s="605">
        <v>16</v>
      </c>
      <c r="B19" s="662" t="s">
        <v>398</v>
      </c>
      <c r="C19" s="479" t="s">
        <v>477</v>
      </c>
      <c r="D19" s="480">
        <v>43206</v>
      </c>
      <c r="E19" s="476">
        <v>1.01</v>
      </c>
      <c r="F19" s="482"/>
      <c r="G19" s="665" t="s">
        <v>535</v>
      </c>
    </row>
    <row r="20" spans="1:7" s="472" customFormat="1" ht="15" thickBot="1">
      <c r="A20" s="605">
        <v>17</v>
      </c>
      <c r="B20" s="663"/>
      <c r="C20" s="479" t="s">
        <v>45</v>
      </c>
      <c r="D20" s="480">
        <v>43213</v>
      </c>
      <c r="E20" s="476" t="s">
        <v>716</v>
      </c>
      <c r="F20" s="482"/>
      <c r="G20" s="666"/>
    </row>
    <row r="21" spans="1:7" s="472" customFormat="1" ht="15" thickBot="1">
      <c r="A21" s="605">
        <v>18</v>
      </c>
      <c r="B21" s="663"/>
      <c r="C21" s="479" t="s">
        <v>799</v>
      </c>
      <c r="D21" s="480">
        <v>43220</v>
      </c>
      <c r="E21" s="481">
        <v>1.1599999999999999</v>
      </c>
      <c r="F21" s="482"/>
      <c r="G21" s="666"/>
    </row>
    <row r="22" spans="1:7" s="472" customFormat="1" ht="15" thickBot="1">
      <c r="A22" s="605">
        <v>19</v>
      </c>
      <c r="B22" s="664"/>
      <c r="C22" s="479"/>
      <c r="D22" s="480"/>
      <c r="E22" s="481" t="s">
        <v>949</v>
      </c>
      <c r="F22" s="482"/>
      <c r="G22" s="667"/>
    </row>
    <row r="23" spans="1:7" s="472" customFormat="1" ht="15" thickBot="1">
      <c r="A23" s="605">
        <v>16</v>
      </c>
      <c r="B23" s="662" t="s">
        <v>341</v>
      </c>
      <c r="C23" s="479" t="s">
        <v>663</v>
      </c>
      <c r="D23" s="480">
        <v>43208</v>
      </c>
      <c r="E23" s="476">
        <v>1.01</v>
      </c>
      <c r="F23" s="482"/>
      <c r="G23" s="668" t="s">
        <v>953</v>
      </c>
    </row>
    <row r="24" spans="1:7" s="472" customFormat="1" ht="15" thickBot="1">
      <c r="A24" s="605">
        <v>17</v>
      </c>
      <c r="B24" s="663"/>
      <c r="C24" s="479" t="s">
        <v>709</v>
      </c>
      <c r="D24" s="480">
        <v>43215</v>
      </c>
      <c r="E24" s="476">
        <v>1.21</v>
      </c>
      <c r="F24" s="482"/>
      <c r="G24" s="666"/>
    </row>
    <row r="25" spans="1:7" s="472" customFormat="1" ht="15" thickBot="1">
      <c r="A25" s="605">
        <v>18</v>
      </c>
      <c r="B25" s="663"/>
      <c r="C25" s="479" t="s">
        <v>782</v>
      </c>
      <c r="D25" s="480">
        <v>43222</v>
      </c>
      <c r="E25" s="481">
        <v>1.1200000000000001</v>
      </c>
      <c r="F25" s="482"/>
      <c r="G25" s="666"/>
    </row>
    <row r="26" spans="1:7" s="472" customFormat="1" ht="15" thickBot="1">
      <c r="A26" s="605">
        <v>19</v>
      </c>
      <c r="B26" s="664"/>
      <c r="C26" s="479"/>
      <c r="D26" s="480"/>
      <c r="E26" s="481" t="s">
        <v>949</v>
      </c>
      <c r="F26" s="482"/>
      <c r="G26" s="667"/>
    </row>
    <row r="27" spans="1:7" s="472" customFormat="1" ht="15" thickBot="1"/>
    <row r="28" spans="1:7" s="472" customFormat="1" ht="15" thickBot="1">
      <c r="A28" s="669" t="s">
        <v>461</v>
      </c>
      <c r="B28" s="670"/>
    </row>
    <row r="29" spans="1:7" s="472" customFormat="1" ht="15" thickBot="1">
      <c r="A29" s="473" t="s">
        <v>391</v>
      </c>
      <c r="B29" s="473" t="s">
        <v>527</v>
      </c>
      <c r="C29" s="474" t="s">
        <v>528</v>
      </c>
      <c r="D29" s="474" t="s">
        <v>389</v>
      </c>
      <c r="E29" s="474" t="s">
        <v>529</v>
      </c>
      <c r="F29" s="474" t="s">
        <v>530</v>
      </c>
      <c r="G29" s="474" t="s">
        <v>531</v>
      </c>
    </row>
    <row r="30" spans="1:7" s="472" customFormat="1" ht="15" customHeight="1" thickBot="1">
      <c r="A30" s="605">
        <v>16</v>
      </c>
      <c r="B30" s="662" t="s">
        <v>388</v>
      </c>
      <c r="C30" s="479" t="s">
        <v>665</v>
      </c>
      <c r="D30" s="480">
        <v>43207</v>
      </c>
      <c r="E30" s="481">
        <v>0.13</v>
      </c>
      <c r="F30" s="482"/>
      <c r="G30" s="668" t="s">
        <v>675</v>
      </c>
    </row>
    <row r="31" spans="1:7" s="472" customFormat="1" ht="15" thickBot="1">
      <c r="A31" s="605">
        <v>17</v>
      </c>
      <c r="B31" s="663"/>
      <c r="C31" s="479" t="s">
        <v>691</v>
      </c>
      <c r="D31" s="480">
        <v>43214</v>
      </c>
      <c r="E31" s="481">
        <v>0.09</v>
      </c>
      <c r="F31" s="482"/>
      <c r="G31" s="666"/>
    </row>
    <row r="32" spans="1:7" s="472" customFormat="1" ht="15" thickBot="1">
      <c r="A32" s="605">
        <v>18</v>
      </c>
      <c r="B32" s="663"/>
      <c r="C32" s="479" t="s">
        <v>778</v>
      </c>
      <c r="D32" s="480">
        <v>43221</v>
      </c>
      <c r="E32" s="481">
        <v>0.04</v>
      </c>
      <c r="F32" s="482"/>
      <c r="G32" s="666"/>
    </row>
    <row r="33" spans="1:7" s="472" customFormat="1" ht="15" thickBot="1">
      <c r="A33" s="605">
        <v>19</v>
      </c>
      <c r="B33" s="664"/>
      <c r="C33" s="479"/>
      <c r="D33" s="480"/>
      <c r="E33" s="481" t="s">
        <v>949</v>
      </c>
      <c r="F33" s="482"/>
      <c r="G33" s="667"/>
    </row>
    <row r="34" spans="1:7" s="472" customFormat="1" ht="15" customHeight="1" thickBot="1">
      <c r="A34" s="605">
        <v>16</v>
      </c>
      <c r="B34" s="662" t="s">
        <v>23</v>
      </c>
      <c r="C34" s="479" t="s">
        <v>467</v>
      </c>
      <c r="D34" s="480">
        <v>43208</v>
      </c>
      <c r="E34" s="481">
        <v>0.16</v>
      </c>
      <c r="F34" s="482"/>
      <c r="G34" s="665" t="s">
        <v>715</v>
      </c>
    </row>
    <row r="35" spans="1:7" s="472" customFormat="1" ht="15" thickBot="1">
      <c r="A35" s="605">
        <v>17</v>
      </c>
      <c r="B35" s="663"/>
      <c r="C35" s="479" t="s">
        <v>700</v>
      </c>
      <c r="D35" s="480">
        <v>43215</v>
      </c>
      <c r="E35" s="481">
        <v>0.44</v>
      </c>
      <c r="F35" s="482"/>
      <c r="G35" s="666"/>
    </row>
    <row r="36" spans="1:7" s="472" customFormat="1" ht="15" thickBot="1">
      <c r="A36" s="605">
        <v>18</v>
      </c>
      <c r="B36" s="663"/>
      <c r="C36" s="479" t="s">
        <v>45</v>
      </c>
      <c r="D36" s="480">
        <v>43222</v>
      </c>
      <c r="E36" s="481" t="s">
        <v>716</v>
      </c>
      <c r="F36" s="482"/>
      <c r="G36" s="666"/>
    </row>
    <row r="37" spans="1:7" s="472" customFormat="1" ht="15" thickBot="1">
      <c r="A37" s="605">
        <v>19</v>
      </c>
      <c r="B37" s="664"/>
      <c r="C37" s="479"/>
      <c r="D37" s="480"/>
      <c r="E37" s="481" t="s">
        <v>795</v>
      </c>
      <c r="F37" s="482"/>
      <c r="G37" s="667"/>
    </row>
    <row r="38" spans="1:7" s="472" customFormat="1" ht="15" customHeight="1" thickBot="1">
      <c r="A38" s="605">
        <v>16</v>
      </c>
      <c r="B38" s="662" t="s">
        <v>46</v>
      </c>
      <c r="C38" s="479" t="s">
        <v>468</v>
      </c>
      <c r="D38" s="480">
        <v>43206</v>
      </c>
      <c r="E38" s="481">
        <v>0.88</v>
      </c>
      <c r="F38" s="482"/>
      <c r="G38" s="665" t="s">
        <v>718</v>
      </c>
    </row>
    <row r="39" spans="1:7" s="472" customFormat="1" ht="15" thickBot="1">
      <c r="A39" s="605">
        <v>17</v>
      </c>
      <c r="B39" s="663"/>
      <c r="C39" s="479" t="s">
        <v>457</v>
      </c>
      <c r="D39" s="480">
        <v>43213</v>
      </c>
      <c r="E39" s="481">
        <v>1.21</v>
      </c>
      <c r="F39" s="482"/>
      <c r="G39" s="666"/>
    </row>
    <row r="40" spans="1:7" s="472" customFormat="1" ht="15" thickBot="1">
      <c r="A40" s="605">
        <v>18</v>
      </c>
      <c r="B40" s="663"/>
      <c r="C40" s="479" t="s">
        <v>785</v>
      </c>
      <c r="D40" s="480">
        <v>43220</v>
      </c>
      <c r="E40" s="481">
        <v>1.34</v>
      </c>
      <c r="F40" s="482"/>
      <c r="G40" s="666"/>
    </row>
    <row r="41" spans="1:7" s="472" customFormat="1" ht="15" thickBot="1">
      <c r="A41" s="605">
        <v>19</v>
      </c>
      <c r="B41" s="664"/>
      <c r="C41" s="479"/>
      <c r="D41" s="480"/>
      <c r="E41" s="481" t="s">
        <v>949</v>
      </c>
      <c r="F41" s="482"/>
      <c r="G41" s="667"/>
    </row>
    <row r="42" spans="1:7" s="472" customFormat="1" ht="15" customHeight="1" thickBot="1">
      <c r="A42" s="605">
        <v>16</v>
      </c>
      <c r="B42" s="662" t="s">
        <v>90</v>
      </c>
      <c r="C42" s="479" t="s">
        <v>704</v>
      </c>
      <c r="D42" s="480">
        <v>43209</v>
      </c>
      <c r="E42" s="481">
        <v>0.98</v>
      </c>
      <c r="F42" s="482"/>
      <c r="G42" s="665" t="s">
        <v>796</v>
      </c>
    </row>
    <row r="43" spans="1:7" s="472" customFormat="1" ht="15" thickBot="1">
      <c r="A43" s="605">
        <v>17</v>
      </c>
      <c r="B43" s="663"/>
      <c r="C43" s="479" t="s">
        <v>473</v>
      </c>
      <c r="D43" s="480">
        <v>43216</v>
      </c>
      <c r="E43" s="481">
        <v>0.26</v>
      </c>
      <c r="F43" s="482"/>
      <c r="G43" s="666"/>
    </row>
    <row r="44" spans="1:7" s="472" customFormat="1" ht="15" thickBot="1">
      <c r="A44" s="605">
        <v>18</v>
      </c>
      <c r="B44" s="663"/>
      <c r="C44" s="479" t="s">
        <v>474</v>
      </c>
      <c r="D44" s="480">
        <v>43223</v>
      </c>
      <c r="E44" s="481">
        <v>0.19</v>
      </c>
      <c r="F44" s="482"/>
      <c r="G44" s="666"/>
    </row>
    <row r="45" spans="1:7" s="472" customFormat="1" ht="15" thickBot="1">
      <c r="A45" s="605">
        <v>19</v>
      </c>
      <c r="B45" s="664"/>
      <c r="C45" s="479"/>
      <c r="D45" s="480"/>
      <c r="E45" s="481" t="s">
        <v>949</v>
      </c>
      <c r="F45" s="482"/>
      <c r="G45" s="667"/>
    </row>
    <row r="46" spans="1:7" s="472" customFormat="1" ht="15" customHeight="1" thickBot="1">
      <c r="A46" s="605">
        <v>16</v>
      </c>
      <c r="B46" s="662" t="s">
        <v>140</v>
      </c>
      <c r="C46" s="479" t="s">
        <v>476</v>
      </c>
      <c r="D46" s="480">
        <v>43206</v>
      </c>
      <c r="E46" s="481">
        <v>0.27</v>
      </c>
      <c r="F46" s="482"/>
      <c r="G46" s="665" t="s">
        <v>954</v>
      </c>
    </row>
    <row r="47" spans="1:7" s="472" customFormat="1" ht="15" thickBot="1">
      <c r="A47" s="605">
        <v>17</v>
      </c>
      <c r="B47" s="663"/>
      <c r="C47" s="479" t="s">
        <v>706</v>
      </c>
      <c r="D47" s="480">
        <v>43213</v>
      </c>
      <c r="E47" s="481">
        <v>0.69</v>
      </c>
      <c r="F47" s="482"/>
      <c r="G47" s="666"/>
    </row>
    <row r="48" spans="1:7" s="472" customFormat="1" ht="15" thickBot="1">
      <c r="A48" s="605">
        <v>18</v>
      </c>
      <c r="B48" s="663"/>
      <c r="C48" s="479" t="s">
        <v>45</v>
      </c>
      <c r="D48" s="480" t="s">
        <v>716</v>
      </c>
      <c r="E48" s="481" t="s">
        <v>716</v>
      </c>
      <c r="F48" s="482"/>
      <c r="G48" s="666"/>
    </row>
    <row r="49" spans="1:7" s="472" customFormat="1" ht="15" thickBot="1">
      <c r="A49" s="605">
        <v>19</v>
      </c>
      <c r="B49" s="664"/>
      <c r="C49" s="479"/>
      <c r="D49" s="480" t="s">
        <v>792</v>
      </c>
      <c r="E49" s="481" t="s">
        <v>716</v>
      </c>
      <c r="F49" s="482"/>
      <c r="G49" s="667"/>
    </row>
    <row r="50" spans="1:7" s="472" customFormat="1" ht="15" customHeight="1" thickBot="1">
      <c r="A50" s="605">
        <v>16</v>
      </c>
      <c r="B50" s="662" t="s">
        <v>341</v>
      </c>
      <c r="C50" s="479" t="s">
        <v>672</v>
      </c>
      <c r="D50" s="480">
        <v>43206</v>
      </c>
      <c r="E50" s="481">
        <v>0.23</v>
      </c>
      <c r="F50" s="482"/>
      <c r="G50" s="665" t="s">
        <v>797</v>
      </c>
    </row>
    <row r="51" spans="1:7" s="472" customFormat="1" ht="15" thickBot="1">
      <c r="A51" s="605">
        <v>17</v>
      </c>
      <c r="B51" s="663"/>
      <c r="C51" s="479" t="s">
        <v>720</v>
      </c>
      <c r="D51" s="480">
        <v>43213</v>
      </c>
      <c r="E51" s="481">
        <v>0.01</v>
      </c>
      <c r="F51" s="482"/>
      <c r="G51" s="666"/>
    </row>
    <row r="52" spans="1:7" s="472" customFormat="1" ht="15" thickBot="1">
      <c r="A52" s="605">
        <v>18</v>
      </c>
      <c r="B52" s="663"/>
      <c r="C52" s="479" t="s">
        <v>496</v>
      </c>
      <c r="D52" s="480">
        <v>43220</v>
      </c>
      <c r="E52" s="481">
        <v>0.51</v>
      </c>
      <c r="F52" s="482"/>
      <c r="G52" s="666"/>
    </row>
    <row r="53" spans="1:7" s="472" customFormat="1" ht="15" thickBot="1">
      <c r="A53" s="605">
        <v>19</v>
      </c>
      <c r="B53" s="664"/>
      <c r="C53" s="479"/>
      <c r="D53" s="480"/>
      <c r="E53" s="481" t="s">
        <v>949</v>
      </c>
      <c r="F53" s="482"/>
      <c r="G53" s="667"/>
    </row>
    <row r="61" spans="1:7">
      <c r="G61" s="513" t="s">
        <v>711</v>
      </c>
    </row>
    <row r="62" spans="1:7" ht="47.25">
      <c r="G62" s="513" t="s">
        <v>712</v>
      </c>
    </row>
    <row r="63" spans="1:7">
      <c r="G63" s="514" t="s">
        <v>713</v>
      </c>
    </row>
    <row r="64" spans="1:7">
      <c r="G64" s="514" t="s">
        <v>714</v>
      </c>
    </row>
  </sheetData>
  <mergeCells count="26">
    <mergeCell ref="B42:B45"/>
    <mergeCell ref="G42:G45"/>
    <mergeCell ref="A28:B28"/>
    <mergeCell ref="A1:B1"/>
    <mergeCell ref="B30:B33"/>
    <mergeCell ref="G30:G33"/>
    <mergeCell ref="B34:B37"/>
    <mergeCell ref="G34:G37"/>
    <mergeCell ref="B38:B41"/>
    <mergeCell ref="G38:G41"/>
    <mergeCell ref="B46:B49"/>
    <mergeCell ref="G46:G49"/>
    <mergeCell ref="B50:B53"/>
    <mergeCell ref="G50:G53"/>
    <mergeCell ref="B3:B6"/>
    <mergeCell ref="G3:G6"/>
    <mergeCell ref="B7:B10"/>
    <mergeCell ref="G7:G10"/>
    <mergeCell ref="B11:B14"/>
    <mergeCell ref="G11:G14"/>
    <mergeCell ref="G15:G18"/>
    <mergeCell ref="B15:B18"/>
    <mergeCell ref="B19:B22"/>
    <mergeCell ref="G19:G22"/>
    <mergeCell ref="B23:B26"/>
    <mergeCell ref="G23:G26"/>
  </mergeCells>
  <phoneticPr fontId="3" type="noConversion"/>
  <conditionalFormatting sqref="E3:E26 E30:E41 E43:E45 E47:E49 E51:E53">
    <cfRule type="cellIs" dxfId="32" priority="32" operator="between">
      <formula>0.9</formula>
      <formula>0.94</formula>
    </cfRule>
    <cfRule type="cellIs" dxfId="31" priority="33" operator="greaterThan">
      <formula>0.94</formula>
    </cfRule>
  </conditionalFormatting>
  <conditionalFormatting sqref="E3:E26">
    <cfRule type="cellIs" dxfId="30" priority="23" operator="equal">
      <formula>" "</formula>
    </cfRule>
    <cfRule type="cellIs" dxfId="29" priority="28" operator="lessThan">
      <formula>0.9</formula>
    </cfRule>
    <cfRule type="cellIs" dxfId="28" priority="29" operator="greaterThan">
      <formula>0.94</formula>
    </cfRule>
    <cfRule type="cellIs" dxfId="27" priority="30" operator="between">
      <formula>0.9</formula>
      <formula>0.94</formula>
    </cfRule>
    <cfRule type="cellIs" dxfId="26" priority="31" operator="between">
      <formula>0.94</formula>
      <formula>1</formula>
    </cfRule>
  </conditionalFormatting>
  <conditionalFormatting sqref="E30:E41 E43:E45 E47:E49 E51:E53">
    <cfRule type="cellIs" dxfId="25" priority="22" operator="equal">
      <formula>" "</formula>
    </cfRule>
    <cfRule type="cellIs" dxfId="24" priority="24" operator="lessThan">
      <formula>0.4</formula>
    </cfRule>
    <cfRule type="cellIs" dxfId="23" priority="25" operator="greaterThan">
      <formula>0.45</formula>
    </cfRule>
    <cfRule type="cellIs" dxfId="22" priority="26" operator="between">
      <formula>0.4</formula>
      <formula>0.45</formula>
    </cfRule>
    <cfRule type="cellIs" dxfId="21" priority="27" operator="greaterThan">
      <formula>0.49</formula>
    </cfRule>
  </conditionalFormatting>
  <conditionalFormatting sqref="E42:E43">
    <cfRule type="cellIs" dxfId="20" priority="20" operator="between">
      <formula>0.9</formula>
      <formula>0.94</formula>
    </cfRule>
    <cfRule type="cellIs" dxfId="19" priority="21" operator="greaterThan">
      <formula>0.94</formula>
    </cfRule>
  </conditionalFormatting>
  <conditionalFormatting sqref="E42:E43">
    <cfRule type="cellIs" dxfId="18" priority="15" operator="equal">
      <formula>" "</formula>
    </cfRule>
    <cfRule type="cellIs" dxfId="17" priority="16" operator="lessThan">
      <formula>0.4</formula>
    </cfRule>
    <cfRule type="cellIs" dxfId="16" priority="17" operator="greaterThan">
      <formula>0.45</formula>
    </cfRule>
    <cfRule type="cellIs" dxfId="15" priority="18" operator="between">
      <formula>0.4</formula>
      <formula>0.45</formula>
    </cfRule>
    <cfRule type="cellIs" dxfId="14" priority="19" operator="greaterThan">
      <formula>0.49</formula>
    </cfRule>
  </conditionalFormatting>
  <conditionalFormatting sqref="E46:E47">
    <cfRule type="cellIs" dxfId="13" priority="13" operator="between">
      <formula>0.9</formula>
      <formula>0.94</formula>
    </cfRule>
    <cfRule type="cellIs" dxfId="12" priority="14" operator="greaterThan">
      <formula>0.94</formula>
    </cfRule>
  </conditionalFormatting>
  <conditionalFormatting sqref="E46:E47">
    <cfRule type="cellIs" dxfId="11" priority="8" operator="equal">
      <formula>" "</formula>
    </cfRule>
    <cfRule type="cellIs" dxfId="10" priority="9" operator="lessThan">
      <formula>0.4</formula>
    </cfRule>
    <cfRule type="cellIs" dxfId="9" priority="10" operator="greaterThan">
      <formula>0.45</formula>
    </cfRule>
    <cfRule type="cellIs" dxfId="8" priority="11" operator="between">
      <formula>0.4</formula>
      <formula>0.45</formula>
    </cfRule>
    <cfRule type="cellIs" dxfId="7" priority="12" operator="greaterThan">
      <formula>0.49</formula>
    </cfRule>
  </conditionalFormatting>
  <conditionalFormatting sqref="E50:E51">
    <cfRule type="cellIs" dxfId="6" priority="6" operator="between">
      <formula>0.9</formula>
      <formula>0.94</formula>
    </cfRule>
    <cfRule type="cellIs" dxfId="5" priority="7" operator="greaterThan">
      <formula>0.94</formula>
    </cfRule>
  </conditionalFormatting>
  <conditionalFormatting sqref="E50:E51">
    <cfRule type="cellIs" dxfId="4" priority="1" operator="equal">
      <formula>" "</formula>
    </cfRule>
    <cfRule type="cellIs" dxfId="3" priority="2" operator="lessThan">
      <formula>0.4</formula>
    </cfRule>
    <cfRule type="cellIs" dxfId="2" priority="3" operator="greaterThan">
      <formula>0.45</formula>
    </cfRule>
    <cfRule type="cellIs" dxfId="1" priority="4" operator="between">
      <formula>0.4</formula>
      <formula>0.45</formula>
    </cfRule>
    <cfRule type="cellIs" dxfId="0" priority="5" operator="greaterThan">
      <formula>0.49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40" sqref="E40"/>
    </sheetView>
  </sheetViews>
  <sheetFormatPr defaultRowHeight="14.25"/>
  <cols>
    <col min="1" max="1" width="11.875" style="436" bestFit="1" customWidth="1"/>
    <col min="2" max="2" width="9" style="436"/>
    <col min="3" max="3" width="66" style="436" bestFit="1" customWidth="1"/>
    <col min="4" max="4" width="20.375" style="436" customWidth="1"/>
    <col min="5" max="5" width="14.5" style="436" customWidth="1"/>
    <col min="6" max="6" width="57.5" style="450" customWidth="1"/>
    <col min="7" max="7" width="58.625" style="436" bestFit="1" customWidth="1"/>
    <col min="8" max="16384" width="9" style="436"/>
  </cols>
  <sheetData>
    <row r="1" spans="1:7" ht="15">
      <c r="A1" s="439" t="s">
        <v>572</v>
      </c>
      <c r="B1" s="439" t="s">
        <v>573</v>
      </c>
      <c r="C1" s="439" t="s">
        <v>574</v>
      </c>
      <c r="D1" s="439" t="s">
        <v>575</v>
      </c>
      <c r="E1" s="439" t="s">
        <v>576</v>
      </c>
      <c r="F1" s="449" t="s">
        <v>637</v>
      </c>
      <c r="G1" s="439" t="s">
        <v>577</v>
      </c>
    </row>
    <row r="2" spans="1:7" ht="15">
      <c r="A2" s="442" t="s">
        <v>644</v>
      </c>
      <c r="B2" s="437" t="s">
        <v>588</v>
      </c>
      <c r="C2" s="446" t="s">
        <v>589</v>
      </c>
      <c r="D2" s="444">
        <v>43188</v>
      </c>
      <c r="E2" s="435" t="s">
        <v>590</v>
      </c>
      <c r="F2" s="445" t="s">
        <v>591</v>
      </c>
      <c r="G2" s="451" t="s">
        <v>621</v>
      </c>
    </row>
    <row r="3" spans="1:7" ht="15" customHeight="1">
      <c r="A3" s="442" t="s">
        <v>645</v>
      </c>
      <c r="B3" s="682" t="s">
        <v>582</v>
      </c>
      <c r="C3" s="684" t="s">
        <v>614</v>
      </c>
      <c r="D3" s="678">
        <v>43189</v>
      </c>
      <c r="E3" s="680" t="s">
        <v>552</v>
      </c>
      <c r="F3" s="445" t="s">
        <v>607</v>
      </c>
      <c r="G3" s="675" t="s">
        <v>622</v>
      </c>
    </row>
    <row r="4" spans="1:7" ht="15" customHeight="1">
      <c r="A4" s="442" t="s">
        <v>646</v>
      </c>
      <c r="B4" s="683"/>
      <c r="C4" s="685"/>
      <c r="D4" s="679"/>
      <c r="E4" s="681"/>
      <c r="F4" s="445" t="s">
        <v>608</v>
      </c>
      <c r="G4" s="672"/>
    </row>
    <row r="5" spans="1:7" ht="15" customHeight="1">
      <c r="A5" s="442" t="s">
        <v>645</v>
      </c>
      <c r="B5" s="682" t="s">
        <v>615</v>
      </c>
      <c r="C5" s="675" t="s">
        <v>618</v>
      </c>
      <c r="D5" s="678">
        <v>43194</v>
      </c>
      <c r="E5" s="680" t="s">
        <v>548</v>
      </c>
      <c r="F5" s="443" t="s">
        <v>616</v>
      </c>
      <c r="G5" s="675" t="s">
        <v>623</v>
      </c>
    </row>
    <row r="6" spans="1:7" ht="15" customHeight="1">
      <c r="A6" s="442" t="s">
        <v>646</v>
      </c>
      <c r="B6" s="683"/>
      <c r="C6" s="672"/>
      <c r="D6" s="679"/>
      <c r="E6" s="681"/>
      <c r="F6" s="443" t="s">
        <v>617</v>
      </c>
      <c r="G6" s="672"/>
    </row>
    <row r="7" spans="1:7">
      <c r="A7" s="435" t="s">
        <v>647</v>
      </c>
      <c r="B7" s="682" t="s">
        <v>551</v>
      </c>
      <c r="C7" s="447" t="s">
        <v>553</v>
      </c>
      <c r="D7" s="678">
        <v>43194</v>
      </c>
      <c r="E7" s="680" t="s">
        <v>552</v>
      </c>
      <c r="F7" s="445"/>
      <c r="G7" s="675" t="s">
        <v>620</v>
      </c>
    </row>
    <row r="8" spans="1:7">
      <c r="A8" s="435" t="s">
        <v>648</v>
      </c>
      <c r="B8" s="683"/>
      <c r="C8" s="447" t="s">
        <v>554</v>
      </c>
      <c r="D8" s="681"/>
      <c r="E8" s="681"/>
      <c r="F8" s="445" t="s">
        <v>619</v>
      </c>
      <c r="G8" s="672"/>
    </row>
    <row r="9" spans="1:7">
      <c r="A9" s="442" t="s">
        <v>645</v>
      </c>
      <c r="B9" s="674" t="s">
        <v>584</v>
      </c>
      <c r="C9" s="675" t="s">
        <v>592</v>
      </c>
      <c r="D9" s="686">
        <v>43194</v>
      </c>
      <c r="E9" s="687" t="s">
        <v>585</v>
      </c>
      <c r="F9" s="443" t="s">
        <v>586</v>
      </c>
      <c r="G9" s="673" t="s">
        <v>624</v>
      </c>
    </row>
    <row r="10" spans="1:7">
      <c r="A10" s="442" t="s">
        <v>646</v>
      </c>
      <c r="B10" s="674"/>
      <c r="C10" s="672"/>
      <c r="D10" s="686"/>
      <c r="E10" s="687"/>
      <c r="F10" s="445" t="s">
        <v>587</v>
      </c>
      <c r="G10" s="673"/>
    </row>
    <row r="11" spans="1:7" ht="15">
      <c r="A11" s="442" t="s">
        <v>649</v>
      </c>
      <c r="B11" s="439" t="s">
        <v>578</v>
      </c>
      <c r="C11" s="447" t="s">
        <v>579</v>
      </c>
      <c r="D11" s="440">
        <v>43195</v>
      </c>
      <c r="E11" s="441" t="s">
        <v>580</v>
      </c>
      <c r="F11" s="443" t="s">
        <v>581</v>
      </c>
      <c r="G11" s="451" t="s">
        <v>625</v>
      </c>
    </row>
    <row r="12" spans="1:7">
      <c r="A12" s="435" t="s">
        <v>650</v>
      </c>
      <c r="B12" s="682" t="s">
        <v>543</v>
      </c>
      <c r="C12" s="447" t="s">
        <v>545</v>
      </c>
      <c r="D12" s="678">
        <v>43195</v>
      </c>
      <c r="E12" s="680" t="s">
        <v>544</v>
      </c>
      <c r="F12" s="676" t="s">
        <v>616</v>
      </c>
      <c r="G12" s="671" t="s">
        <v>635</v>
      </c>
    </row>
    <row r="13" spans="1:7">
      <c r="A13" s="435" t="s">
        <v>651</v>
      </c>
      <c r="B13" s="683"/>
      <c r="C13" s="447" t="s">
        <v>546</v>
      </c>
      <c r="D13" s="681"/>
      <c r="E13" s="681"/>
      <c r="F13" s="677"/>
      <c r="G13" s="672"/>
    </row>
    <row r="14" spans="1:7">
      <c r="A14" s="435" t="s">
        <v>650</v>
      </c>
      <c r="B14" s="682" t="s">
        <v>547</v>
      </c>
      <c r="C14" s="447" t="s">
        <v>549</v>
      </c>
      <c r="D14" s="678">
        <v>43196</v>
      </c>
      <c r="E14" s="680" t="s">
        <v>548</v>
      </c>
      <c r="F14" s="445" t="s">
        <v>632</v>
      </c>
      <c r="G14" s="675" t="s">
        <v>634</v>
      </c>
    </row>
    <row r="15" spans="1:7">
      <c r="A15" s="435" t="s">
        <v>651</v>
      </c>
      <c r="B15" s="683"/>
      <c r="C15" s="447" t="s">
        <v>550</v>
      </c>
      <c r="D15" s="681"/>
      <c r="E15" s="681"/>
      <c r="F15" s="445" t="s">
        <v>633</v>
      </c>
      <c r="G15" s="672"/>
    </row>
    <row r="16" spans="1:7">
      <c r="A16" s="442" t="s">
        <v>652</v>
      </c>
      <c r="B16" s="682" t="s">
        <v>582</v>
      </c>
      <c r="C16" s="675" t="s">
        <v>583</v>
      </c>
      <c r="D16" s="678">
        <v>43196</v>
      </c>
      <c r="E16" s="680" t="s">
        <v>552</v>
      </c>
      <c r="F16" s="445" t="s">
        <v>608</v>
      </c>
      <c r="G16" s="675" t="s">
        <v>626</v>
      </c>
    </row>
    <row r="17" spans="1:7">
      <c r="A17" s="442" t="s">
        <v>653</v>
      </c>
      <c r="B17" s="683"/>
      <c r="C17" s="672"/>
      <c r="D17" s="679"/>
      <c r="E17" s="681"/>
      <c r="F17" s="443" t="s">
        <v>609</v>
      </c>
      <c r="G17" s="672"/>
    </row>
    <row r="18" spans="1:7">
      <c r="A18" s="442" t="s">
        <v>652</v>
      </c>
      <c r="B18" s="682" t="s">
        <v>610</v>
      </c>
      <c r="C18" s="675" t="s">
        <v>613</v>
      </c>
      <c r="D18" s="678">
        <v>43199</v>
      </c>
      <c r="E18" s="680" t="s">
        <v>556</v>
      </c>
      <c r="F18" s="443" t="s">
        <v>611</v>
      </c>
      <c r="G18" s="671" t="s">
        <v>636</v>
      </c>
    </row>
    <row r="19" spans="1:7">
      <c r="A19" s="442" t="s">
        <v>653</v>
      </c>
      <c r="B19" s="683"/>
      <c r="C19" s="672"/>
      <c r="D19" s="679"/>
      <c r="E19" s="681"/>
      <c r="F19" s="443" t="s">
        <v>612</v>
      </c>
      <c r="G19" s="672"/>
    </row>
    <row r="20" spans="1:7">
      <c r="A20" s="442" t="s">
        <v>652</v>
      </c>
      <c r="B20" s="674" t="s">
        <v>561</v>
      </c>
      <c r="C20" s="675" t="s">
        <v>562</v>
      </c>
      <c r="D20" s="686">
        <v>43205</v>
      </c>
      <c r="E20" s="687" t="s">
        <v>548</v>
      </c>
      <c r="F20" s="438" t="s">
        <v>563</v>
      </c>
      <c r="G20" s="675" t="s">
        <v>570</v>
      </c>
    </row>
    <row r="21" spans="1:7">
      <c r="A21" s="442" t="s">
        <v>653</v>
      </c>
      <c r="B21" s="674"/>
      <c r="C21" s="672"/>
      <c r="D21" s="686"/>
      <c r="E21" s="687"/>
      <c r="F21" s="445" t="s">
        <v>564</v>
      </c>
      <c r="G21" s="672"/>
    </row>
    <row r="22" spans="1:7">
      <c r="A22" s="435" t="s">
        <v>650</v>
      </c>
      <c r="B22" s="682" t="s">
        <v>555</v>
      </c>
      <c r="C22" s="447" t="s">
        <v>557</v>
      </c>
      <c r="D22" s="678">
        <v>43207</v>
      </c>
      <c r="E22" s="680" t="s">
        <v>556</v>
      </c>
      <c r="F22" s="438" t="s">
        <v>559</v>
      </c>
      <c r="G22" s="675" t="s">
        <v>569</v>
      </c>
    </row>
    <row r="23" spans="1:7">
      <c r="A23" s="435" t="s">
        <v>651</v>
      </c>
      <c r="B23" s="683"/>
      <c r="C23" s="447" t="s">
        <v>558</v>
      </c>
      <c r="D23" s="681"/>
      <c r="E23" s="681"/>
      <c r="F23" s="445" t="s">
        <v>560</v>
      </c>
      <c r="G23" s="672"/>
    </row>
    <row r="24" spans="1:7" ht="14.25" customHeight="1">
      <c r="A24" s="442" t="s">
        <v>654</v>
      </c>
      <c r="B24" s="439" t="s">
        <v>565</v>
      </c>
      <c r="C24" s="447" t="s">
        <v>568</v>
      </c>
      <c r="D24" s="440">
        <v>43208</v>
      </c>
      <c r="E24" s="441" t="s">
        <v>566</v>
      </c>
      <c r="F24" s="443" t="s">
        <v>567</v>
      </c>
      <c r="G24" s="451" t="s">
        <v>571</v>
      </c>
    </row>
    <row r="25" spans="1:7" ht="15">
      <c r="A25" s="435" t="s">
        <v>650</v>
      </c>
      <c r="B25" s="437" t="s">
        <v>596</v>
      </c>
      <c r="C25" s="446" t="s">
        <v>597</v>
      </c>
      <c r="D25" s="678" t="s">
        <v>627</v>
      </c>
      <c r="E25" s="680" t="s">
        <v>552</v>
      </c>
      <c r="F25" s="445" t="s">
        <v>598</v>
      </c>
      <c r="G25" s="675" t="s">
        <v>628</v>
      </c>
    </row>
    <row r="26" spans="1:7" ht="15">
      <c r="A26" s="435" t="s">
        <v>651</v>
      </c>
      <c r="B26" s="437" t="s">
        <v>593</v>
      </c>
      <c r="C26" s="446" t="s">
        <v>594</v>
      </c>
      <c r="D26" s="679"/>
      <c r="E26" s="681"/>
      <c r="F26" s="445" t="s">
        <v>595</v>
      </c>
      <c r="G26" s="672"/>
    </row>
    <row r="27" spans="1:7" ht="15">
      <c r="A27" s="435" t="s">
        <v>650</v>
      </c>
      <c r="B27" s="437" t="s">
        <v>149</v>
      </c>
      <c r="C27" s="446" t="s">
        <v>600</v>
      </c>
      <c r="D27" s="678" t="s">
        <v>627</v>
      </c>
      <c r="E27" s="680" t="s">
        <v>552</v>
      </c>
      <c r="F27" s="445" t="s">
        <v>602</v>
      </c>
      <c r="G27" s="675" t="s">
        <v>629</v>
      </c>
    </row>
    <row r="28" spans="1:7" ht="15">
      <c r="A28" s="435" t="s">
        <v>651</v>
      </c>
      <c r="B28" s="437" t="s">
        <v>599</v>
      </c>
      <c r="C28" s="446" t="s">
        <v>601</v>
      </c>
      <c r="D28" s="679"/>
      <c r="E28" s="681"/>
      <c r="F28" s="445" t="s">
        <v>603</v>
      </c>
      <c r="G28" s="672"/>
    </row>
    <row r="29" spans="1:7">
      <c r="A29" s="442" t="s">
        <v>652</v>
      </c>
      <c r="B29" s="682" t="s">
        <v>638</v>
      </c>
      <c r="C29" s="446" t="s">
        <v>639</v>
      </c>
      <c r="D29" s="678" t="s">
        <v>627</v>
      </c>
      <c r="E29" s="680" t="s">
        <v>641</v>
      </c>
      <c r="F29" s="445" t="s">
        <v>567</v>
      </c>
      <c r="G29" s="675" t="s">
        <v>643</v>
      </c>
    </row>
    <row r="30" spans="1:7">
      <c r="A30" s="442" t="s">
        <v>653</v>
      </c>
      <c r="B30" s="683"/>
      <c r="C30" s="446" t="s">
        <v>640</v>
      </c>
      <c r="D30" s="679"/>
      <c r="E30" s="681"/>
      <c r="F30" s="445" t="s">
        <v>642</v>
      </c>
      <c r="G30" s="672"/>
    </row>
    <row r="31" spans="1:7">
      <c r="A31" s="435" t="s">
        <v>650</v>
      </c>
      <c r="B31" s="674" t="s">
        <v>561</v>
      </c>
      <c r="C31" s="448" t="s">
        <v>562</v>
      </c>
      <c r="D31" s="678" t="s">
        <v>630</v>
      </c>
      <c r="E31" s="687" t="s">
        <v>548</v>
      </c>
      <c r="F31" s="438" t="s">
        <v>605</v>
      </c>
      <c r="G31" s="673" t="s">
        <v>631</v>
      </c>
    </row>
    <row r="32" spans="1:7">
      <c r="A32" s="435" t="s">
        <v>651</v>
      </c>
      <c r="B32" s="674"/>
      <c r="C32" s="448" t="s">
        <v>604</v>
      </c>
      <c r="D32" s="679"/>
      <c r="E32" s="687"/>
      <c r="F32" s="445" t="s">
        <v>606</v>
      </c>
      <c r="G32" s="673"/>
    </row>
  </sheetData>
  <mergeCells count="61">
    <mergeCell ref="B12:B13"/>
    <mergeCell ref="D12:D13"/>
    <mergeCell ref="E12:E13"/>
    <mergeCell ref="B14:B15"/>
    <mergeCell ref="D14:D15"/>
    <mergeCell ref="E14:E15"/>
    <mergeCell ref="B22:B23"/>
    <mergeCell ref="D22:D23"/>
    <mergeCell ref="E22:E23"/>
    <mergeCell ref="B31:B32"/>
    <mergeCell ref="D31:D32"/>
    <mergeCell ref="E31:E32"/>
    <mergeCell ref="B29:B30"/>
    <mergeCell ref="C9:C10"/>
    <mergeCell ref="G31:G32"/>
    <mergeCell ref="G25:G26"/>
    <mergeCell ref="D25:D26"/>
    <mergeCell ref="E25:E26"/>
    <mergeCell ref="C20:C21"/>
    <mergeCell ref="D20:D21"/>
    <mergeCell ref="E20:E21"/>
    <mergeCell ref="G20:G21"/>
    <mergeCell ref="D27:D28"/>
    <mergeCell ref="E27:E28"/>
    <mergeCell ref="G27:G28"/>
    <mergeCell ref="G22:G23"/>
    <mergeCell ref="D29:D30"/>
    <mergeCell ref="E29:E30"/>
    <mergeCell ref="G29:G30"/>
    <mergeCell ref="E16:E17"/>
    <mergeCell ref="D3:D4"/>
    <mergeCell ref="E3:E4"/>
    <mergeCell ref="B3:B4"/>
    <mergeCell ref="B18:B19"/>
    <mergeCell ref="D18:D19"/>
    <mergeCell ref="E18:E19"/>
    <mergeCell ref="C18:C19"/>
    <mergeCell ref="C3:C4"/>
    <mergeCell ref="B5:B6"/>
    <mergeCell ref="D9:D10"/>
    <mergeCell ref="E9:E10"/>
    <mergeCell ref="B7:B8"/>
    <mergeCell ref="D7:D8"/>
    <mergeCell ref="E7:E8"/>
    <mergeCell ref="B9:B10"/>
    <mergeCell ref="G18:G19"/>
    <mergeCell ref="G9:G10"/>
    <mergeCell ref="B20:B21"/>
    <mergeCell ref="G3:G4"/>
    <mergeCell ref="F12:F13"/>
    <mergeCell ref="G12:G13"/>
    <mergeCell ref="G14:G15"/>
    <mergeCell ref="G7:G8"/>
    <mergeCell ref="C5:C6"/>
    <mergeCell ref="D5:D6"/>
    <mergeCell ref="E5:E6"/>
    <mergeCell ref="G5:G6"/>
    <mergeCell ref="B16:B17"/>
    <mergeCell ref="C16:C17"/>
    <mergeCell ref="G16:G17"/>
    <mergeCell ref="D16:D17"/>
  </mergeCells>
  <phoneticPr fontId="3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selection activeCell="H20" sqref="H20"/>
    </sheetView>
  </sheetViews>
  <sheetFormatPr defaultRowHeight="13.5"/>
  <sheetData>
    <row r="1" spans="1:6" ht="14.25">
      <c r="A1" s="75" t="s">
        <v>90</v>
      </c>
      <c r="B1" s="76" t="s">
        <v>676</v>
      </c>
      <c r="C1" s="77"/>
      <c r="D1" s="49"/>
      <c r="E1" s="453"/>
      <c r="F1" s="453"/>
    </row>
    <row r="2" spans="1:6">
      <c r="A2" s="659" t="s">
        <v>6</v>
      </c>
      <c r="B2" s="655" t="s">
        <v>7</v>
      </c>
      <c r="C2" s="651" t="s">
        <v>75</v>
      </c>
      <c r="D2" s="652"/>
      <c r="E2" s="651" t="s">
        <v>657</v>
      </c>
      <c r="F2" s="652"/>
    </row>
    <row r="3" spans="1:6">
      <c r="A3" s="660"/>
      <c r="B3" s="656"/>
      <c r="C3" s="653"/>
      <c r="D3" s="654"/>
      <c r="E3" s="653"/>
      <c r="F3" s="654"/>
    </row>
    <row r="4" spans="1:6">
      <c r="A4" s="661"/>
      <c r="B4" s="657"/>
      <c r="C4" s="431" t="s">
        <v>13</v>
      </c>
      <c r="D4" s="431" t="s">
        <v>14</v>
      </c>
      <c r="E4" s="431" t="s">
        <v>13</v>
      </c>
      <c r="F4" s="431" t="s">
        <v>14</v>
      </c>
    </row>
    <row r="5" spans="1:6">
      <c r="A5" s="24" t="s">
        <v>85</v>
      </c>
      <c r="B5" s="432">
        <v>43213</v>
      </c>
      <c r="C5" s="431">
        <v>120</v>
      </c>
      <c r="D5" s="431">
        <v>1700</v>
      </c>
      <c r="E5" s="431"/>
      <c r="F5" s="431">
        <v>1050</v>
      </c>
    </row>
    <row r="6" spans="1:6">
      <c r="A6" s="24" t="s">
        <v>86</v>
      </c>
      <c r="B6" s="432">
        <v>43214</v>
      </c>
      <c r="C6" s="431">
        <v>190</v>
      </c>
      <c r="D6" s="431">
        <v>2500</v>
      </c>
      <c r="E6" s="431"/>
      <c r="F6" s="431">
        <v>1250</v>
      </c>
    </row>
    <row r="7" spans="1:6">
      <c r="A7" s="24" t="s">
        <v>93</v>
      </c>
      <c r="B7" s="432">
        <v>43216</v>
      </c>
      <c r="C7" s="431"/>
      <c r="D7" s="431"/>
      <c r="E7" s="431"/>
      <c r="F7" s="431"/>
    </row>
    <row r="8" spans="1:6">
      <c r="A8" s="24" t="s">
        <v>365</v>
      </c>
      <c r="B8" s="432">
        <v>43218</v>
      </c>
      <c r="C8" s="431">
        <v>260</v>
      </c>
      <c r="D8" s="431">
        <v>3500</v>
      </c>
      <c r="E8" s="431"/>
      <c r="F8" s="431">
        <v>1900</v>
      </c>
    </row>
    <row r="9" spans="1:6">
      <c r="A9" s="24" t="s">
        <v>33</v>
      </c>
      <c r="B9" s="432" t="s">
        <v>34</v>
      </c>
      <c r="C9" s="431">
        <v>70</v>
      </c>
      <c r="D9" s="431">
        <v>1100</v>
      </c>
      <c r="E9" s="431"/>
      <c r="F9" s="431">
        <v>800</v>
      </c>
    </row>
    <row r="10" spans="1:6">
      <c r="A10" s="24" t="s">
        <v>96</v>
      </c>
      <c r="B10" s="432" t="s">
        <v>97</v>
      </c>
      <c r="C10" s="431"/>
      <c r="D10" s="431"/>
      <c r="E10" s="431"/>
      <c r="F10" s="431"/>
    </row>
    <row r="11" spans="1:6">
      <c r="A11" s="24" t="s">
        <v>32</v>
      </c>
      <c r="B11" s="432" t="s">
        <v>97</v>
      </c>
      <c r="C11" s="431">
        <v>30</v>
      </c>
      <c r="D11" s="431">
        <v>500</v>
      </c>
      <c r="E11" s="431"/>
      <c r="F11" s="431">
        <v>500</v>
      </c>
    </row>
    <row r="12" spans="1:6">
      <c r="A12" s="24" t="s">
        <v>99</v>
      </c>
      <c r="B12" s="27" t="s">
        <v>100</v>
      </c>
      <c r="C12" s="431"/>
      <c r="D12" s="431"/>
      <c r="E12" s="431"/>
      <c r="F12" s="431"/>
    </row>
    <row r="13" spans="1:6">
      <c r="A13" s="24" t="s">
        <v>101</v>
      </c>
      <c r="B13" s="27" t="s">
        <v>100</v>
      </c>
      <c r="C13" s="431"/>
      <c r="D13" s="431"/>
      <c r="E13" s="431"/>
      <c r="F13" s="431"/>
    </row>
    <row r="14" spans="1:6">
      <c r="A14" s="24"/>
      <c r="B14" s="432"/>
      <c r="C14" s="431"/>
      <c r="D14" s="431"/>
      <c r="E14" s="431"/>
      <c r="F14" s="431"/>
    </row>
    <row r="15" spans="1:6">
      <c r="A15" s="24" t="s">
        <v>21</v>
      </c>
      <c r="B15" s="432" t="s">
        <v>34</v>
      </c>
      <c r="C15" s="431"/>
      <c r="D15" s="431"/>
      <c r="E15" s="431"/>
      <c r="F15" s="431"/>
    </row>
    <row r="16" spans="1:6">
      <c r="A16" s="24" t="s">
        <v>21</v>
      </c>
      <c r="B16" s="432" t="s">
        <v>97</v>
      </c>
      <c r="C16" s="431"/>
      <c r="D16" s="431"/>
      <c r="E16" s="431"/>
      <c r="F16" s="431"/>
    </row>
    <row r="17" spans="1:6" ht="14.25">
      <c r="A17" s="24" t="s">
        <v>22</v>
      </c>
      <c r="B17" s="28"/>
      <c r="C17" s="29">
        <f>SUM(C5:C16)</f>
        <v>670</v>
      </c>
      <c r="D17" s="29">
        <f>SUM(D5:D16)</f>
        <v>9300</v>
      </c>
      <c r="E17" s="29"/>
      <c r="F17" s="29">
        <f>SUM(F5:F16)</f>
        <v>5500</v>
      </c>
    </row>
    <row r="18" spans="1:6">
      <c r="A18" s="452" t="s">
        <v>656</v>
      </c>
      <c r="C18">
        <v>700</v>
      </c>
      <c r="D18">
        <v>9800</v>
      </c>
      <c r="F18">
        <v>6000</v>
      </c>
    </row>
  </sheetData>
  <mergeCells count="4">
    <mergeCell ref="A2:A4"/>
    <mergeCell ref="B2:B4"/>
    <mergeCell ref="C2:D3"/>
    <mergeCell ref="E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25" sqref="G25:G27"/>
    </sheetView>
  </sheetViews>
  <sheetFormatPr defaultRowHeight="13.5"/>
  <cols>
    <col min="3" max="3" width="37.25" customWidth="1"/>
    <col min="4" max="4" width="11" bestFit="1" customWidth="1"/>
    <col min="5" max="6" width="13.125" bestFit="1" customWidth="1"/>
    <col min="7" max="7" width="53.5" customWidth="1"/>
  </cols>
  <sheetData>
    <row r="1" spans="1:7" ht="15" thickBot="1">
      <c r="A1" s="706"/>
      <c r="B1" s="707"/>
    </row>
    <row r="2" spans="1:7" ht="14.25" thickBot="1">
      <c r="A2" s="316" t="s">
        <v>391</v>
      </c>
      <c r="B2" s="316" t="s">
        <v>387</v>
      </c>
      <c r="C2" s="314" t="s">
        <v>385</v>
      </c>
      <c r="D2" s="315" t="s">
        <v>389</v>
      </c>
      <c r="E2" s="314" t="s">
        <v>463</v>
      </c>
      <c r="F2" s="314" t="s">
        <v>386</v>
      </c>
      <c r="G2" s="314" t="s">
        <v>393</v>
      </c>
    </row>
    <row r="3" spans="1:7" ht="15" thickBot="1">
      <c r="A3" s="392">
        <v>15</v>
      </c>
      <c r="B3" s="708" t="s">
        <v>23</v>
      </c>
      <c r="C3" s="325" t="s">
        <v>466</v>
      </c>
      <c r="D3" s="326">
        <v>43201</v>
      </c>
      <c r="E3" s="327"/>
      <c r="F3" s="328"/>
      <c r="G3" s="711"/>
    </row>
    <row r="4" spans="1:7" ht="15" thickBot="1">
      <c r="A4" s="392">
        <v>15</v>
      </c>
      <c r="B4" s="709"/>
      <c r="C4" s="325" t="s">
        <v>464</v>
      </c>
      <c r="D4" s="326">
        <v>43203</v>
      </c>
      <c r="E4" s="327"/>
      <c r="F4" s="328"/>
      <c r="G4" s="712"/>
    </row>
    <row r="5" spans="1:7" ht="15" thickBot="1">
      <c r="A5" s="392">
        <v>16</v>
      </c>
      <c r="B5" s="709"/>
      <c r="C5" s="325" t="s">
        <v>467</v>
      </c>
      <c r="D5" s="326">
        <v>43208</v>
      </c>
      <c r="E5" s="327"/>
      <c r="F5" s="328"/>
      <c r="G5" s="712"/>
    </row>
    <row r="6" spans="1:7" ht="15" thickBot="1">
      <c r="A6" s="392">
        <v>16</v>
      </c>
      <c r="B6" s="710"/>
      <c r="C6" s="325" t="s">
        <v>465</v>
      </c>
      <c r="D6" s="326">
        <v>43210</v>
      </c>
      <c r="E6" s="327"/>
      <c r="F6" s="328"/>
      <c r="G6" s="713"/>
    </row>
    <row r="7" spans="1:7" ht="15" thickBot="1">
      <c r="A7" s="393">
        <v>15</v>
      </c>
      <c r="B7" s="714" t="s">
        <v>46</v>
      </c>
      <c r="C7" s="321" t="s">
        <v>468</v>
      </c>
      <c r="D7" s="322">
        <v>43202</v>
      </c>
      <c r="E7" s="323"/>
      <c r="F7" s="324"/>
      <c r="G7" s="717"/>
    </row>
    <row r="8" spans="1:7" ht="15" thickBot="1">
      <c r="A8" s="393">
        <v>15</v>
      </c>
      <c r="B8" s="715"/>
      <c r="C8" s="321" t="s">
        <v>469</v>
      </c>
      <c r="D8" s="322">
        <v>43204</v>
      </c>
      <c r="E8" s="323"/>
      <c r="F8" s="324"/>
      <c r="G8" s="718"/>
    </row>
    <row r="9" spans="1:7" ht="15" thickBot="1">
      <c r="A9" s="393">
        <v>16</v>
      </c>
      <c r="B9" s="715"/>
      <c r="C9" s="321" t="s">
        <v>470</v>
      </c>
      <c r="D9" s="322">
        <v>43209</v>
      </c>
      <c r="E9" s="323"/>
      <c r="F9" s="324"/>
      <c r="G9" s="718"/>
    </row>
    <row r="10" spans="1:7" ht="15" thickBot="1">
      <c r="A10" s="393">
        <v>16</v>
      </c>
      <c r="B10" s="716"/>
      <c r="C10" s="321" t="s">
        <v>471</v>
      </c>
      <c r="D10" s="322">
        <v>43211</v>
      </c>
      <c r="E10" s="323"/>
      <c r="F10" s="324"/>
      <c r="G10" s="719"/>
    </row>
    <row r="11" spans="1:7" ht="15" thickBot="1">
      <c r="A11" s="389">
        <v>15</v>
      </c>
      <c r="B11" s="688" t="s">
        <v>90</v>
      </c>
      <c r="C11" s="329" t="s">
        <v>473</v>
      </c>
      <c r="D11" s="330">
        <v>43203</v>
      </c>
      <c r="E11" s="331"/>
      <c r="F11" s="332"/>
      <c r="G11" s="691"/>
    </row>
    <row r="12" spans="1:7" ht="15" thickBot="1">
      <c r="A12" s="389">
        <v>15</v>
      </c>
      <c r="B12" s="689"/>
      <c r="C12" s="329" t="s">
        <v>472</v>
      </c>
      <c r="D12" s="330">
        <v>43204</v>
      </c>
      <c r="E12" s="331"/>
      <c r="F12" s="332"/>
      <c r="G12" s="692"/>
    </row>
    <row r="13" spans="1:7" ht="15" thickBot="1">
      <c r="A13" s="389">
        <v>16</v>
      </c>
      <c r="B13" s="689"/>
      <c r="C13" s="329" t="s">
        <v>474</v>
      </c>
      <c r="D13" s="330">
        <v>43210</v>
      </c>
      <c r="E13" s="331"/>
      <c r="F13" s="332"/>
      <c r="G13" s="692"/>
    </row>
    <row r="14" spans="1:7" ht="15" thickBot="1">
      <c r="A14" s="389">
        <v>16</v>
      </c>
      <c r="B14" s="690"/>
      <c r="C14" s="329" t="s">
        <v>475</v>
      </c>
      <c r="D14" s="330">
        <v>43211</v>
      </c>
      <c r="E14" s="331"/>
      <c r="F14" s="332"/>
      <c r="G14" s="693"/>
    </row>
    <row r="15" spans="1:7" ht="15" thickBot="1">
      <c r="A15" s="390">
        <v>15</v>
      </c>
      <c r="B15" s="694" t="s">
        <v>140</v>
      </c>
      <c r="C15" s="333" t="s">
        <v>478</v>
      </c>
      <c r="D15" s="334">
        <v>43199</v>
      </c>
      <c r="E15" s="335"/>
      <c r="F15" s="336"/>
      <c r="G15" s="697"/>
    </row>
    <row r="16" spans="1:7" ht="15" thickBot="1">
      <c r="A16" s="390">
        <v>15</v>
      </c>
      <c r="B16" s="695"/>
      <c r="C16" s="333" t="s">
        <v>479</v>
      </c>
      <c r="D16" s="334">
        <v>43199</v>
      </c>
      <c r="E16" s="335"/>
      <c r="F16" s="336"/>
      <c r="G16" s="698"/>
    </row>
    <row r="17" spans="1:7" ht="15" thickBot="1">
      <c r="A17" s="390">
        <v>16</v>
      </c>
      <c r="B17" s="695"/>
      <c r="C17" s="333" t="s">
        <v>476</v>
      </c>
      <c r="D17" s="334">
        <v>43206</v>
      </c>
      <c r="E17" s="335"/>
      <c r="F17" s="336"/>
      <c r="G17" s="698"/>
    </row>
    <row r="18" spans="1:7" ht="15" thickBot="1">
      <c r="A18" s="390">
        <v>16</v>
      </c>
      <c r="B18" s="696"/>
      <c r="C18" s="333" t="s">
        <v>477</v>
      </c>
      <c r="D18" s="334">
        <v>43206</v>
      </c>
      <c r="E18" s="335"/>
      <c r="F18" s="336"/>
      <c r="G18" s="699"/>
    </row>
    <row r="19" spans="1:7" ht="15" thickBot="1">
      <c r="A19" s="391">
        <v>12</v>
      </c>
      <c r="B19" s="700" t="s">
        <v>341</v>
      </c>
      <c r="C19" s="317" t="s">
        <v>354</v>
      </c>
      <c r="D19" s="318">
        <v>43180</v>
      </c>
      <c r="E19" s="319"/>
      <c r="F19" s="320"/>
      <c r="G19" s="703"/>
    </row>
    <row r="20" spans="1:7" ht="15" thickBot="1">
      <c r="A20" s="391">
        <v>13</v>
      </c>
      <c r="B20" s="701"/>
      <c r="C20" s="317" t="s">
        <v>382</v>
      </c>
      <c r="D20" s="318">
        <v>43187</v>
      </c>
      <c r="E20" s="319"/>
      <c r="F20" s="320"/>
      <c r="G20" s="704"/>
    </row>
    <row r="21" spans="1:7" ht="15" thickBot="1">
      <c r="A21" s="391">
        <v>14</v>
      </c>
      <c r="B21" s="702"/>
      <c r="C21" s="317" t="s">
        <v>432</v>
      </c>
      <c r="D21" s="318">
        <v>43194</v>
      </c>
      <c r="E21" s="319"/>
      <c r="F21" s="320"/>
      <c r="G21" s="705"/>
    </row>
    <row r="22" spans="1:7" ht="14.25" thickBot="1"/>
    <row r="23" spans="1:7" ht="15" thickBot="1">
      <c r="A23" s="706" t="s">
        <v>461</v>
      </c>
      <c r="B23" s="707"/>
    </row>
    <row r="24" spans="1:7" ht="14.25" thickBot="1">
      <c r="A24" s="316" t="s">
        <v>391</v>
      </c>
      <c r="B24" s="316" t="s">
        <v>387</v>
      </c>
      <c r="C24" s="314" t="s">
        <v>385</v>
      </c>
      <c r="D24" s="315" t="s">
        <v>389</v>
      </c>
      <c r="E24" s="314" t="s">
        <v>463</v>
      </c>
      <c r="F24" s="314" t="s">
        <v>386</v>
      </c>
      <c r="G24" s="314" t="s">
        <v>393</v>
      </c>
    </row>
    <row r="25" spans="1:7" ht="15" thickBot="1">
      <c r="A25" s="392">
        <v>12</v>
      </c>
      <c r="B25" s="708" t="s">
        <v>23</v>
      </c>
      <c r="C25" s="325" t="s">
        <v>345</v>
      </c>
      <c r="D25" s="326">
        <v>43180</v>
      </c>
      <c r="E25" s="327"/>
      <c r="F25" s="328"/>
      <c r="G25" s="711"/>
    </row>
    <row r="26" spans="1:7" ht="15" thickBot="1">
      <c r="A26" s="392">
        <v>13</v>
      </c>
      <c r="B26" s="709"/>
      <c r="C26" s="325" t="s">
        <v>404</v>
      </c>
      <c r="D26" s="326">
        <v>43187</v>
      </c>
      <c r="E26" s="327"/>
      <c r="F26" s="328"/>
      <c r="G26" s="712"/>
    </row>
    <row r="27" spans="1:7" ht="15" thickBot="1">
      <c r="A27" s="392">
        <v>14</v>
      </c>
      <c r="B27" s="710"/>
      <c r="C27" s="325" t="s">
        <v>456</v>
      </c>
      <c r="D27" s="326">
        <v>43194</v>
      </c>
      <c r="E27" s="327"/>
      <c r="F27" s="328"/>
      <c r="G27" s="713"/>
    </row>
    <row r="28" spans="1:7" ht="15" thickBot="1">
      <c r="A28" s="393">
        <v>12</v>
      </c>
      <c r="B28" s="714" t="s">
        <v>46</v>
      </c>
      <c r="C28" s="321" t="s">
        <v>269</v>
      </c>
      <c r="D28" s="322">
        <v>43178</v>
      </c>
      <c r="E28" s="323"/>
      <c r="F28" s="324"/>
      <c r="G28" s="717"/>
    </row>
    <row r="29" spans="1:7" ht="15" thickBot="1">
      <c r="A29" s="393">
        <v>13</v>
      </c>
      <c r="B29" s="715"/>
      <c r="C29" s="321" t="s">
        <v>378</v>
      </c>
      <c r="D29" s="322">
        <v>43185</v>
      </c>
      <c r="E29" s="323"/>
      <c r="F29" s="324"/>
      <c r="G29" s="718"/>
    </row>
    <row r="30" spans="1:7" ht="15" thickBot="1">
      <c r="A30" s="393">
        <v>14</v>
      </c>
      <c r="B30" s="716"/>
      <c r="C30" s="321" t="s">
        <v>457</v>
      </c>
      <c r="D30" s="322">
        <v>43192</v>
      </c>
      <c r="E30" s="323"/>
      <c r="F30" s="324"/>
      <c r="G30" s="719"/>
    </row>
    <row r="31" spans="1:7" ht="15" thickBot="1">
      <c r="A31" s="389">
        <v>12</v>
      </c>
      <c r="B31" s="688" t="s">
        <v>90</v>
      </c>
      <c r="C31" s="329" t="s">
        <v>335</v>
      </c>
      <c r="D31" s="330">
        <v>43181</v>
      </c>
      <c r="E31" s="331"/>
      <c r="F31" s="332"/>
      <c r="G31" s="691"/>
    </row>
    <row r="32" spans="1:7" ht="15" thickBot="1">
      <c r="A32" s="389">
        <v>13</v>
      </c>
      <c r="B32" s="689"/>
      <c r="C32" s="329" t="s">
        <v>406</v>
      </c>
      <c r="D32" s="330">
        <v>43188</v>
      </c>
      <c r="E32" s="331"/>
      <c r="F32" s="332"/>
      <c r="G32" s="692"/>
    </row>
    <row r="33" spans="1:7" ht="15" thickBot="1">
      <c r="A33" s="389">
        <v>14</v>
      </c>
      <c r="B33" s="690"/>
      <c r="C33" s="329" t="s">
        <v>458</v>
      </c>
      <c r="D33" s="330">
        <v>43195</v>
      </c>
      <c r="E33" s="331"/>
      <c r="F33" s="332"/>
      <c r="G33" s="693"/>
    </row>
    <row r="34" spans="1:7" ht="15" thickBot="1">
      <c r="A34" s="390">
        <v>12</v>
      </c>
      <c r="B34" s="694" t="s">
        <v>140</v>
      </c>
      <c r="C34" s="333" t="s">
        <v>380</v>
      </c>
      <c r="D34" s="334">
        <v>43178</v>
      </c>
      <c r="E34" s="335"/>
      <c r="F34" s="336"/>
      <c r="G34" s="697"/>
    </row>
    <row r="35" spans="1:7" ht="15" thickBot="1">
      <c r="A35" s="390">
        <v>13</v>
      </c>
      <c r="B35" s="695"/>
      <c r="C35" s="333" t="s">
        <v>408</v>
      </c>
      <c r="D35" s="334">
        <v>43185</v>
      </c>
      <c r="E35" s="335"/>
      <c r="F35" s="336"/>
      <c r="G35" s="698"/>
    </row>
    <row r="36" spans="1:7" ht="15" thickBot="1">
      <c r="A36" s="390">
        <v>14</v>
      </c>
      <c r="B36" s="696"/>
      <c r="C36" s="333" t="s">
        <v>459</v>
      </c>
      <c r="D36" s="334">
        <v>43192</v>
      </c>
      <c r="E36" s="335"/>
      <c r="F36" s="336"/>
      <c r="G36" s="699"/>
    </row>
    <row r="37" spans="1:7" ht="15" thickBot="1">
      <c r="A37" s="391">
        <v>12</v>
      </c>
      <c r="B37" s="700" t="s">
        <v>341</v>
      </c>
      <c r="C37" s="317" t="s">
        <v>384</v>
      </c>
      <c r="D37" s="318">
        <v>43178</v>
      </c>
      <c r="E37" s="319"/>
      <c r="F37" s="320"/>
      <c r="G37" s="703"/>
    </row>
    <row r="38" spans="1:7" ht="15" thickBot="1">
      <c r="A38" s="391">
        <v>13</v>
      </c>
      <c r="B38" s="701"/>
      <c r="C38" s="317" t="s">
        <v>410</v>
      </c>
      <c r="D38" s="318">
        <v>43185</v>
      </c>
      <c r="E38" s="319"/>
      <c r="F38" s="320"/>
      <c r="G38" s="704"/>
    </row>
    <row r="39" spans="1:7" ht="15" thickBot="1">
      <c r="A39" s="391">
        <v>14</v>
      </c>
      <c r="B39" s="702"/>
      <c r="C39" s="317" t="s">
        <v>460</v>
      </c>
      <c r="D39" s="318">
        <v>43192</v>
      </c>
      <c r="E39" s="319"/>
      <c r="F39" s="320"/>
      <c r="G39" s="705"/>
    </row>
  </sheetData>
  <mergeCells count="22">
    <mergeCell ref="A1:B1"/>
    <mergeCell ref="B3:B6"/>
    <mergeCell ref="G3:G6"/>
    <mergeCell ref="B7:B10"/>
    <mergeCell ref="G7:G10"/>
    <mergeCell ref="B11:B14"/>
    <mergeCell ref="G11:G14"/>
    <mergeCell ref="B15:B18"/>
    <mergeCell ref="G15:G18"/>
    <mergeCell ref="B19:B21"/>
    <mergeCell ref="G19:G21"/>
    <mergeCell ref="A23:B23"/>
    <mergeCell ref="B25:B27"/>
    <mergeCell ref="G25:G27"/>
    <mergeCell ref="B28:B30"/>
    <mergeCell ref="G28:G30"/>
    <mergeCell ref="B31:B33"/>
    <mergeCell ref="G31:G33"/>
    <mergeCell ref="B34:B36"/>
    <mergeCell ref="G34:G36"/>
    <mergeCell ref="B37:B39"/>
    <mergeCell ref="G37:G39"/>
  </mergeCells>
  <phoneticPr fontId="3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D28" sqref="D28"/>
    </sheetView>
  </sheetViews>
  <sheetFormatPr defaultRowHeight="13.5"/>
  <cols>
    <col min="1" max="1" width="2.5" bestFit="1" customWidth="1"/>
    <col min="3" max="3" width="20.25" customWidth="1"/>
    <col min="4" max="4" width="20.5" customWidth="1"/>
    <col min="5" max="5" width="2.5" bestFit="1" customWidth="1"/>
    <col min="7" max="7" width="26.25" customWidth="1"/>
    <col min="8" max="8" width="11.375" bestFit="1" customWidth="1"/>
    <col min="9" max="9" width="2.5" bestFit="1" customWidth="1"/>
    <col min="11" max="11" width="18.875" customWidth="1"/>
    <col min="12" max="12" width="11.375" bestFit="1" customWidth="1"/>
    <col min="13" max="13" width="2.5" bestFit="1" customWidth="1"/>
    <col min="15" max="15" width="16.125" customWidth="1"/>
    <col min="17" max="17" width="2.5" bestFit="1" customWidth="1"/>
    <col min="19" max="19" width="18.375" customWidth="1"/>
  </cols>
  <sheetData>
    <row r="1" spans="1:20" ht="14.25" thickBot="1"/>
    <row r="2" spans="1:20" ht="17.25" thickBot="1">
      <c r="A2" s="720" t="s">
        <v>734</v>
      </c>
      <c r="B2" s="721"/>
      <c r="C2" s="721"/>
      <c r="D2" s="722"/>
      <c r="E2" s="720" t="s">
        <v>735</v>
      </c>
      <c r="F2" s="721"/>
      <c r="G2" s="721"/>
      <c r="H2" s="722"/>
      <c r="I2" s="720" t="s">
        <v>736</v>
      </c>
      <c r="J2" s="721"/>
      <c r="K2" s="721"/>
      <c r="L2" s="722"/>
      <c r="M2" s="720" t="s">
        <v>721</v>
      </c>
      <c r="N2" s="721"/>
      <c r="O2" s="721"/>
      <c r="P2" s="722"/>
      <c r="Q2" s="720" t="s">
        <v>722</v>
      </c>
      <c r="R2" s="721"/>
      <c r="S2" s="721"/>
      <c r="T2" s="722"/>
    </row>
    <row r="3" spans="1:20" ht="17.25" thickBot="1">
      <c r="A3" s="723"/>
      <c r="B3" s="724"/>
      <c r="C3" s="724"/>
      <c r="D3" s="725"/>
      <c r="E3" s="723"/>
      <c r="F3" s="724"/>
      <c r="G3" s="724"/>
      <c r="H3" s="725"/>
      <c r="I3" s="723"/>
      <c r="J3" s="724"/>
      <c r="K3" s="724"/>
      <c r="L3" s="725"/>
      <c r="M3" s="723"/>
      <c r="N3" s="724"/>
      <c r="O3" s="724"/>
      <c r="P3" s="725"/>
      <c r="Q3" s="723"/>
      <c r="R3" s="724"/>
      <c r="S3" s="724"/>
      <c r="T3" s="725"/>
    </row>
    <row r="4" spans="1:20" ht="17.25" thickBot="1">
      <c r="A4" s="525"/>
      <c r="B4" s="515" t="s">
        <v>723</v>
      </c>
      <c r="C4" s="515"/>
      <c r="D4" s="515"/>
      <c r="E4" s="515"/>
      <c r="F4" s="515" t="s">
        <v>723</v>
      </c>
      <c r="G4" s="515"/>
      <c r="H4" s="515"/>
      <c r="I4" s="515"/>
      <c r="J4" s="515" t="s">
        <v>723</v>
      </c>
      <c r="K4" s="515"/>
      <c r="L4" s="515"/>
      <c r="M4" s="515"/>
      <c r="N4" s="515" t="s">
        <v>291</v>
      </c>
      <c r="O4" s="515"/>
      <c r="P4" s="515"/>
      <c r="Q4" s="515"/>
      <c r="R4" s="515" t="s">
        <v>723</v>
      </c>
      <c r="S4" s="515"/>
      <c r="T4" s="515"/>
    </row>
    <row r="5" spans="1:20" ht="17.25" thickBot="1">
      <c r="A5" s="526"/>
      <c r="B5" s="516"/>
      <c r="C5" s="516"/>
      <c r="D5" s="517"/>
      <c r="E5" s="521">
        <v>3</v>
      </c>
      <c r="F5" s="522">
        <v>43196</v>
      </c>
      <c r="G5" s="521" t="s">
        <v>726</v>
      </c>
      <c r="H5" s="517" t="s">
        <v>744</v>
      </c>
      <c r="I5" s="521">
        <v>2</v>
      </c>
      <c r="J5" s="522">
        <v>43198</v>
      </c>
      <c r="K5" s="521" t="s">
        <v>741</v>
      </c>
      <c r="L5" s="517" t="s">
        <v>742</v>
      </c>
      <c r="M5" s="516"/>
      <c r="N5" s="516"/>
      <c r="O5" s="516"/>
      <c r="P5" s="517"/>
      <c r="Q5" s="516"/>
      <c r="R5" s="516"/>
      <c r="S5" s="516"/>
      <c r="T5" s="517"/>
    </row>
    <row r="6" spans="1:20" ht="17.25" thickBot="1">
      <c r="A6" s="526"/>
      <c r="B6" s="516"/>
      <c r="C6" s="516"/>
      <c r="D6" s="520"/>
      <c r="E6" s="521">
        <v>1</v>
      </c>
      <c r="F6" s="522">
        <v>43203</v>
      </c>
      <c r="G6" s="521" t="s">
        <v>727</v>
      </c>
      <c r="H6" s="532"/>
      <c r="I6" s="521">
        <v>1</v>
      </c>
      <c r="J6" s="522">
        <v>43205</v>
      </c>
      <c r="K6" s="521" t="s">
        <v>725</v>
      </c>
      <c r="L6" s="523" t="s">
        <v>743</v>
      </c>
      <c r="M6" s="516"/>
      <c r="N6" s="518" t="s">
        <v>724</v>
      </c>
      <c r="O6" s="518"/>
      <c r="P6" s="519"/>
      <c r="Q6" s="518"/>
      <c r="R6" s="518" t="s">
        <v>724</v>
      </c>
      <c r="S6" s="518"/>
      <c r="T6" s="520"/>
    </row>
    <row r="7" spans="1:20" ht="17.25" thickBot="1">
      <c r="A7" s="527"/>
      <c r="B7" s="521"/>
      <c r="C7" s="521"/>
      <c r="D7" s="523"/>
      <c r="E7" s="521">
        <v>2</v>
      </c>
      <c r="F7" s="522">
        <v>43210</v>
      </c>
      <c r="G7" s="521" t="s">
        <v>732</v>
      </c>
      <c r="H7" s="531" t="s">
        <v>745</v>
      </c>
      <c r="I7" s="528"/>
      <c r="J7" s="528"/>
      <c r="K7" s="528"/>
      <c r="L7" s="533" t="s">
        <v>746</v>
      </c>
      <c r="M7" s="521">
        <v>1</v>
      </c>
      <c r="N7" s="522">
        <v>43214</v>
      </c>
      <c r="O7" s="521" t="s">
        <v>728</v>
      </c>
      <c r="P7" s="523"/>
      <c r="Q7" s="521">
        <v>1</v>
      </c>
      <c r="R7" s="522">
        <v>43217</v>
      </c>
      <c r="S7" s="521" t="s">
        <v>733</v>
      </c>
      <c r="T7" s="523"/>
    </row>
    <row r="8" spans="1:20" ht="17.25" thickBot="1">
      <c r="A8" s="527">
        <v>1</v>
      </c>
      <c r="B8" s="522">
        <v>43218</v>
      </c>
      <c r="C8" s="529" t="s">
        <v>737</v>
      </c>
      <c r="D8" s="523"/>
      <c r="E8" s="528"/>
      <c r="F8" s="528"/>
      <c r="G8" s="528"/>
      <c r="H8" s="528"/>
      <c r="I8" s="528"/>
      <c r="J8" s="528"/>
      <c r="K8" s="528"/>
      <c r="L8" s="528"/>
      <c r="M8" s="521">
        <v>2</v>
      </c>
      <c r="N8" s="522">
        <v>43221</v>
      </c>
      <c r="O8" s="521" t="s">
        <v>729</v>
      </c>
      <c r="P8" s="523"/>
      <c r="Q8" s="521">
        <v>2</v>
      </c>
      <c r="R8" s="522">
        <v>43224</v>
      </c>
      <c r="S8" s="521" t="s">
        <v>730</v>
      </c>
      <c r="T8" s="523"/>
    </row>
    <row r="9" spans="1:20" ht="33.75" thickBot="1">
      <c r="A9" s="527">
        <v>2</v>
      </c>
      <c r="B9" s="522">
        <v>43225</v>
      </c>
      <c r="C9" s="529" t="s">
        <v>738</v>
      </c>
      <c r="D9" s="530" t="s">
        <v>739</v>
      </c>
      <c r="E9" s="528"/>
      <c r="F9" s="528"/>
      <c r="G9" s="528"/>
      <c r="H9" s="528"/>
      <c r="I9" s="528"/>
      <c r="J9" s="528"/>
      <c r="K9" s="528"/>
      <c r="L9" s="528"/>
      <c r="M9" s="521">
        <v>3</v>
      </c>
      <c r="N9" s="522">
        <v>43228</v>
      </c>
      <c r="O9" s="521" t="s">
        <v>731</v>
      </c>
      <c r="P9" s="524"/>
      <c r="Q9" s="521">
        <v>3</v>
      </c>
      <c r="R9" s="522">
        <v>43231</v>
      </c>
      <c r="S9" s="521" t="s">
        <v>728</v>
      </c>
      <c r="T9" s="524"/>
    </row>
    <row r="10" spans="1:20" ht="33.75" thickBot="1">
      <c r="A10" s="527">
        <v>3</v>
      </c>
      <c r="B10" s="522">
        <v>43232</v>
      </c>
      <c r="C10" s="529" t="s">
        <v>740</v>
      </c>
      <c r="D10" s="530" t="s">
        <v>747</v>
      </c>
      <c r="E10" s="528"/>
      <c r="F10" s="528"/>
      <c r="G10" s="528"/>
      <c r="H10" s="528"/>
      <c r="I10" s="528"/>
      <c r="J10" s="528"/>
      <c r="K10" s="528"/>
      <c r="L10" s="528"/>
      <c r="M10" s="521">
        <v>4</v>
      </c>
      <c r="N10" s="522">
        <v>43235</v>
      </c>
      <c r="O10" s="521" t="s">
        <v>733</v>
      </c>
      <c r="P10" s="524"/>
      <c r="Q10" s="521">
        <v>4</v>
      </c>
      <c r="R10" s="522">
        <v>43238</v>
      </c>
      <c r="S10" s="521" t="s">
        <v>729</v>
      </c>
      <c r="T10" s="524"/>
    </row>
    <row r="11" spans="1:20" ht="17.25" thickBot="1">
      <c r="A11" s="527">
        <v>1</v>
      </c>
      <c r="B11" s="522">
        <v>43239</v>
      </c>
      <c r="C11" s="521" t="s">
        <v>737</v>
      </c>
      <c r="D11" s="524"/>
      <c r="E11" s="528"/>
      <c r="F11" s="528"/>
      <c r="G11" s="528"/>
      <c r="H11" s="528"/>
      <c r="I11" s="528"/>
      <c r="J11" s="528"/>
      <c r="K11" s="528"/>
      <c r="L11" s="528"/>
      <c r="M11" s="521">
        <v>5</v>
      </c>
      <c r="N11" s="522">
        <v>43242</v>
      </c>
      <c r="O11" s="521" t="s">
        <v>730</v>
      </c>
      <c r="P11" s="524"/>
      <c r="Q11" s="521">
        <v>5</v>
      </c>
      <c r="R11" s="522">
        <v>43245</v>
      </c>
      <c r="S11" s="521" t="s">
        <v>731</v>
      </c>
      <c r="T11" s="524"/>
    </row>
  </sheetData>
  <mergeCells count="10">
    <mergeCell ref="I2:L2"/>
    <mergeCell ref="M2:P2"/>
    <mergeCell ref="Q2:T2"/>
    <mergeCell ref="A3:D3"/>
    <mergeCell ref="E3:H3"/>
    <mergeCell ref="I3:L3"/>
    <mergeCell ref="M3:P3"/>
    <mergeCell ref="Q3:T3"/>
    <mergeCell ref="A2:D2"/>
    <mergeCell ref="E2:H2"/>
  </mergeCells>
  <phoneticPr fontId="3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4" workbookViewId="0">
      <selection activeCell="B1" sqref="A1:B51"/>
    </sheetView>
  </sheetViews>
  <sheetFormatPr defaultColWidth="38.375" defaultRowHeight="12"/>
  <cols>
    <col min="1" max="1" width="60.625" style="572" customWidth="1"/>
    <col min="2" max="2" width="20" style="572" customWidth="1"/>
    <col min="3" max="16384" width="38.375" style="572"/>
  </cols>
  <sheetData>
    <row r="1" spans="1:2">
      <c r="A1" s="571" t="s">
        <v>850</v>
      </c>
      <c r="B1" s="575" t="s">
        <v>851</v>
      </c>
    </row>
    <row r="2" spans="1:2">
      <c r="A2" s="573" t="s">
        <v>800</v>
      </c>
      <c r="B2" s="574">
        <v>678</v>
      </c>
    </row>
    <row r="3" spans="1:2">
      <c r="A3" s="573" t="s">
        <v>801</v>
      </c>
      <c r="B3" s="574">
        <v>308</v>
      </c>
    </row>
    <row r="4" spans="1:2">
      <c r="A4" s="573" t="s">
        <v>802</v>
      </c>
      <c r="B4" s="574">
        <v>246</v>
      </c>
    </row>
    <row r="5" spans="1:2">
      <c r="A5" s="573" t="s">
        <v>803</v>
      </c>
      <c r="B5" s="574">
        <v>196</v>
      </c>
    </row>
    <row r="6" spans="1:2">
      <c r="A6" s="573" t="s">
        <v>804</v>
      </c>
      <c r="B6" s="574">
        <v>149</v>
      </c>
    </row>
    <row r="7" spans="1:2">
      <c r="A7" s="573" t="s">
        <v>805</v>
      </c>
      <c r="B7" s="574">
        <v>143</v>
      </c>
    </row>
    <row r="8" spans="1:2">
      <c r="A8" s="573" t="s">
        <v>806</v>
      </c>
      <c r="B8" s="574">
        <v>135</v>
      </c>
    </row>
    <row r="9" spans="1:2">
      <c r="A9" s="573" t="s">
        <v>807</v>
      </c>
      <c r="B9" s="574">
        <v>122</v>
      </c>
    </row>
    <row r="10" spans="1:2">
      <c r="A10" s="573" t="s">
        <v>808</v>
      </c>
      <c r="B10" s="574">
        <v>117</v>
      </c>
    </row>
    <row r="11" spans="1:2">
      <c r="A11" s="573" t="s">
        <v>809</v>
      </c>
      <c r="B11" s="574">
        <v>110</v>
      </c>
    </row>
    <row r="12" spans="1:2">
      <c r="A12" s="573" t="s">
        <v>810</v>
      </c>
      <c r="B12" s="574">
        <v>96</v>
      </c>
    </row>
    <row r="13" spans="1:2">
      <c r="A13" s="573" t="s">
        <v>811</v>
      </c>
      <c r="B13" s="574">
        <v>91</v>
      </c>
    </row>
    <row r="14" spans="1:2">
      <c r="A14" s="573" t="s">
        <v>812</v>
      </c>
      <c r="B14" s="574">
        <v>90</v>
      </c>
    </row>
    <row r="15" spans="1:2">
      <c r="A15" s="573" t="s">
        <v>813</v>
      </c>
      <c r="B15" s="574">
        <v>84</v>
      </c>
    </row>
    <row r="16" spans="1:2">
      <c r="A16" s="573" t="s">
        <v>814</v>
      </c>
      <c r="B16" s="574">
        <v>84</v>
      </c>
    </row>
    <row r="17" spans="1:2">
      <c r="A17" s="573" t="s">
        <v>815</v>
      </c>
      <c r="B17" s="574">
        <v>82</v>
      </c>
    </row>
    <row r="18" spans="1:2">
      <c r="A18" s="573" t="s">
        <v>816</v>
      </c>
      <c r="B18" s="574">
        <v>79</v>
      </c>
    </row>
    <row r="19" spans="1:2">
      <c r="A19" s="573" t="s">
        <v>817</v>
      </c>
      <c r="B19" s="574">
        <v>72</v>
      </c>
    </row>
    <row r="20" spans="1:2">
      <c r="A20" s="573" t="s">
        <v>818</v>
      </c>
      <c r="B20" s="574">
        <v>68</v>
      </c>
    </row>
    <row r="21" spans="1:2">
      <c r="A21" s="573" t="s">
        <v>819</v>
      </c>
      <c r="B21" s="574">
        <v>66</v>
      </c>
    </row>
    <row r="22" spans="1:2">
      <c r="A22" s="573" t="s">
        <v>820</v>
      </c>
      <c r="B22" s="574">
        <v>66</v>
      </c>
    </row>
    <row r="23" spans="1:2">
      <c r="A23" s="573" t="s">
        <v>821</v>
      </c>
      <c r="B23" s="574">
        <v>65</v>
      </c>
    </row>
    <row r="24" spans="1:2">
      <c r="A24" s="573" t="s">
        <v>822</v>
      </c>
      <c r="B24" s="574">
        <v>65</v>
      </c>
    </row>
    <row r="25" spans="1:2">
      <c r="A25" s="573" t="s">
        <v>823</v>
      </c>
      <c r="B25" s="574">
        <v>63</v>
      </c>
    </row>
    <row r="26" spans="1:2">
      <c r="A26" s="573" t="s">
        <v>824</v>
      </c>
      <c r="B26" s="574">
        <v>61</v>
      </c>
    </row>
    <row r="27" spans="1:2">
      <c r="A27" s="573" t="s">
        <v>825</v>
      </c>
      <c r="B27" s="574">
        <v>61</v>
      </c>
    </row>
    <row r="28" spans="1:2">
      <c r="A28" s="573" t="s">
        <v>826</v>
      </c>
      <c r="B28" s="574">
        <v>58</v>
      </c>
    </row>
    <row r="29" spans="1:2">
      <c r="A29" s="573" t="s">
        <v>827</v>
      </c>
      <c r="B29" s="574">
        <v>57</v>
      </c>
    </row>
    <row r="30" spans="1:2">
      <c r="A30" s="573" t="s">
        <v>828</v>
      </c>
      <c r="B30" s="574">
        <v>54</v>
      </c>
    </row>
    <row r="31" spans="1:2">
      <c r="A31" s="573" t="s">
        <v>829</v>
      </c>
      <c r="B31" s="574">
        <v>48</v>
      </c>
    </row>
    <row r="32" spans="1:2">
      <c r="A32" s="573" t="s">
        <v>830</v>
      </c>
      <c r="B32" s="574">
        <v>45</v>
      </c>
    </row>
    <row r="33" spans="1:2">
      <c r="A33" s="573" t="s">
        <v>831</v>
      </c>
      <c r="B33" s="574">
        <v>43</v>
      </c>
    </row>
    <row r="34" spans="1:2">
      <c r="A34" s="573" t="s">
        <v>832</v>
      </c>
      <c r="B34" s="574">
        <v>40</v>
      </c>
    </row>
    <row r="35" spans="1:2">
      <c r="A35" s="573" t="s">
        <v>833</v>
      </c>
      <c r="B35" s="574">
        <v>38</v>
      </c>
    </row>
    <row r="36" spans="1:2">
      <c r="A36" s="573" t="s">
        <v>834</v>
      </c>
      <c r="B36" s="574">
        <v>36</v>
      </c>
    </row>
    <row r="37" spans="1:2">
      <c r="A37" s="573" t="s">
        <v>835</v>
      </c>
      <c r="B37" s="574">
        <v>34</v>
      </c>
    </row>
    <row r="38" spans="1:2">
      <c r="A38" s="573" t="s">
        <v>836</v>
      </c>
      <c r="B38" s="574">
        <v>33</v>
      </c>
    </row>
    <row r="39" spans="1:2">
      <c r="A39" s="573" t="s">
        <v>837</v>
      </c>
      <c r="B39" s="574">
        <v>32</v>
      </c>
    </row>
    <row r="40" spans="1:2">
      <c r="A40" s="573" t="s">
        <v>838</v>
      </c>
      <c r="B40" s="574">
        <v>32</v>
      </c>
    </row>
    <row r="41" spans="1:2">
      <c r="A41" s="573" t="s">
        <v>839</v>
      </c>
      <c r="B41" s="574">
        <v>31</v>
      </c>
    </row>
    <row r="42" spans="1:2">
      <c r="A42" s="573" t="s">
        <v>840</v>
      </c>
      <c r="B42" s="574">
        <v>30</v>
      </c>
    </row>
    <row r="43" spans="1:2">
      <c r="A43" s="573" t="s">
        <v>841</v>
      </c>
      <c r="B43" s="574">
        <v>30</v>
      </c>
    </row>
    <row r="44" spans="1:2">
      <c r="A44" s="573" t="s">
        <v>842</v>
      </c>
      <c r="B44" s="574">
        <v>30</v>
      </c>
    </row>
    <row r="45" spans="1:2">
      <c r="A45" s="573" t="s">
        <v>843</v>
      </c>
      <c r="B45" s="574">
        <v>29</v>
      </c>
    </row>
    <row r="46" spans="1:2">
      <c r="A46" s="573" t="s">
        <v>844</v>
      </c>
      <c r="B46" s="574">
        <v>26</v>
      </c>
    </row>
    <row r="47" spans="1:2">
      <c r="A47" s="573" t="s">
        <v>845</v>
      </c>
      <c r="B47" s="574">
        <v>26</v>
      </c>
    </row>
    <row r="48" spans="1:2">
      <c r="A48" s="573" t="s">
        <v>846</v>
      </c>
      <c r="B48" s="574">
        <v>26</v>
      </c>
    </row>
    <row r="49" spans="1:2">
      <c r="A49" s="573" t="s">
        <v>847</v>
      </c>
      <c r="B49" s="574">
        <v>26</v>
      </c>
    </row>
    <row r="50" spans="1:2">
      <c r="A50" s="573" t="s">
        <v>848</v>
      </c>
      <c r="B50" s="574">
        <v>25</v>
      </c>
    </row>
    <row r="51" spans="1:2">
      <c r="A51" s="573" t="s">
        <v>849</v>
      </c>
      <c r="B51" s="574">
        <v>25</v>
      </c>
    </row>
    <row r="58" spans="1:2" ht="13.5">
      <c r="A58" s="569" t="s">
        <v>852</v>
      </c>
      <c r="B58" s="570">
        <v>149</v>
      </c>
    </row>
    <row r="59" spans="1:2" ht="13.5">
      <c r="A59" s="569" t="s">
        <v>853</v>
      </c>
      <c r="B59" s="570">
        <v>126</v>
      </c>
    </row>
    <row r="60" spans="1:2" ht="13.5">
      <c r="A60" s="569" t="s">
        <v>854</v>
      </c>
      <c r="B60" s="570">
        <v>92</v>
      </c>
    </row>
    <row r="61" spans="1:2" ht="13.5">
      <c r="A61" s="569" t="s">
        <v>855</v>
      </c>
      <c r="B61" s="570">
        <v>90</v>
      </c>
    </row>
    <row r="62" spans="1:2" ht="13.5">
      <c r="A62" s="569" t="s">
        <v>856</v>
      </c>
      <c r="B62" s="570">
        <v>71</v>
      </c>
    </row>
    <row r="63" spans="1:2" ht="13.5">
      <c r="A63" s="569" t="s">
        <v>857</v>
      </c>
      <c r="B63" s="570">
        <v>62</v>
      </c>
    </row>
    <row r="64" spans="1:2" ht="13.5">
      <c r="A64" s="569" t="s">
        <v>858</v>
      </c>
      <c r="B64" s="570">
        <v>62</v>
      </c>
    </row>
    <row r="65" spans="1:2" ht="13.5">
      <c r="A65" s="569" t="s">
        <v>859</v>
      </c>
      <c r="B65" s="570">
        <v>57</v>
      </c>
    </row>
    <row r="66" spans="1:2" ht="13.5">
      <c r="A66" s="569" t="s">
        <v>860</v>
      </c>
      <c r="B66" s="570">
        <v>48</v>
      </c>
    </row>
    <row r="67" spans="1:2" ht="13.5">
      <c r="A67" s="569" t="s">
        <v>861</v>
      </c>
      <c r="B67" s="570">
        <v>47</v>
      </c>
    </row>
    <row r="68" spans="1:2" ht="13.5">
      <c r="A68" s="569" t="s">
        <v>862</v>
      </c>
      <c r="B68" s="570">
        <v>42</v>
      </c>
    </row>
    <row r="69" spans="1:2" ht="13.5">
      <c r="A69" s="569" t="s">
        <v>863</v>
      </c>
      <c r="B69" s="570">
        <v>41</v>
      </c>
    </row>
    <row r="70" spans="1:2" ht="13.5">
      <c r="A70" s="569" t="s">
        <v>864</v>
      </c>
      <c r="B70" s="570">
        <v>40</v>
      </c>
    </row>
    <row r="71" spans="1:2" ht="13.5">
      <c r="A71" s="569" t="s">
        <v>865</v>
      </c>
      <c r="B71" s="570">
        <v>40</v>
      </c>
    </row>
    <row r="72" spans="1:2" ht="13.5">
      <c r="A72" s="569" t="s">
        <v>866</v>
      </c>
      <c r="B72" s="570">
        <v>35</v>
      </c>
    </row>
    <row r="73" spans="1:2" ht="13.5">
      <c r="A73" s="569" t="s">
        <v>867</v>
      </c>
      <c r="B73" s="570">
        <v>33</v>
      </c>
    </row>
    <row r="74" spans="1:2" ht="13.5">
      <c r="A74" s="569" t="s">
        <v>868</v>
      </c>
      <c r="B74" s="570">
        <v>28</v>
      </c>
    </row>
    <row r="75" spans="1:2" ht="13.5">
      <c r="A75" s="569" t="s">
        <v>869</v>
      </c>
      <c r="B75" s="570">
        <v>28</v>
      </c>
    </row>
    <row r="76" spans="1:2" ht="13.5">
      <c r="A76" s="569" t="s">
        <v>870</v>
      </c>
      <c r="B76" s="570">
        <v>27</v>
      </c>
    </row>
    <row r="77" spans="1:2" ht="13.5">
      <c r="A77" s="569" t="s">
        <v>871</v>
      </c>
      <c r="B77" s="570">
        <v>27</v>
      </c>
    </row>
    <row r="78" spans="1:2" ht="13.5">
      <c r="A78" s="569" t="s">
        <v>872</v>
      </c>
      <c r="B78" s="570">
        <v>26</v>
      </c>
    </row>
    <row r="79" spans="1:2" ht="13.5">
      <c r="A79" s="569" t="s">
        <v>873</v>
      </c>
      <c r="B79" s="570">
        <v>22</v>
      </c>
    </row>
    <row r="80" spans="1:2" ht="13.5">
      <c r="A80" s="569" t="s">
        <v>874</v>
      </c>
      <c r="B80" s="570">
        <v>18</v>
      </c>
    </row>
    <row r="81" spans="1:2" ht="13.5">
      <c r="A81" s="569" t="s">
        <v>875</v>
      </c>
      <c r="B81" s="570">
        <v>16</v>
      </c>
    </row>
    <row r="82" spans="1:2" ht="13.5">
      <c r="A82" s="569" t="s">
        <v>876</v>
      </c>
      <c r="B82" s="570">
        <v>16</v>
      </c>
    </row>
    <row r="83" spans="1:2" ht="13.5">
      <c r="A83" s="569" t="s">
        <v>877</v>
      </c>
      <c r="B83" s="570">
        <v>15</v>
      </c>
    </row>
    <row r="84" spans="1:2" ht="13.5">
      <c r="A84" s="569" t="s">
        <v>878</v>
      </c>
      <c r="B84" s="570">
        <v>15</v>
      </c>
    </row>
    <row r="85" spans="1:2" ht="13.5">
      <c r="A85" s="569" t="s">
        <v>879</v>
      </c>
      <c r="B85" s="570">
        <v>14</v>
      </c>
    </row>
    <row r="86" spans="1:2" ht="13.5">
      <c r="A86" s="569" t="s">
        <v>880</v>
      </c>
      <c r="B86" s="570">
        <v>13</v>
      </c>
    </row>
    <row r="87" spans="1:2" ht="13.5">
      <c r="A87" s="569" t="s">
        <v>881</v>
      </c>
      <c r="B87" s="570">
        <v>13</v>
      </c>
    </row>
    <row r="88" spans="1:2" ht="13.5">
      <c r="A88" s="569" t="s">
        <v>882</v>
      </c>
      <c r="B88" s="570">
        <v>12</v>
      </c>
    </row>
    <row r="89" spans="1:2" ht="13.5">
      <c r="A89" s="569" t="s">
        <v>883</v>
      </c>
      <c r="B89" s="570">
        <v>12</v>
      </c>
    </row>
    <row r="90" spans="1:2" ht="13.5">
      <c r="A90" s="569" t="s">
        <v>884</v>
      </c>
      <c r="B90" s="570">
        <v>10</v>
      </c>
    </row>
    <row r="91" spans="1:2" ht="13.5">
      <c r="A91" s="569" t="s">
        <v>885</v>
      </c>
      <c r="B91" s="570">
        <v>10</v>
      </c>
    </row>
    <row r="92" spans="1:2" ht="13.5">
      <c r="A92" s="569" t="s">
        <v>886</v>
      </c>
      <c r="B92" s="570">
        <v>10</v>
      </c>
    </row>
    <row r="93" spans="1:2" ht="13.5">
      <c r="A93" s="569" t="s">
        <v>887</v>
      </c>
      <c r="B93" s="570">
        <v>10</v>
      </c>
    </row>
    <row r="94" spans="1:2" ht="13.5">
      <c r="A94" s="569" t="s">
        <v>888</v>
      </c>
      <c r="B94" s="570">
        <v>10</v>
      </c>
    </row>
    <row r="95" spans="1:2" ht="13.5">
      <c r="A95" s="569" t="s">
        <v>889</v>
      </c>
      <c r="B95" s="570">
        <v>10</v>
      </c>
    </row>
    <row r="96" spans="1:2" ht="13.5">
      <c r="A96" s="569" t="s">
        <v>890</v>
      </c>
      <c r="B96" s="570">
        <v>8</v>
      </c>
    </row>
    <row r="97" spans="1:2" ht="13.5">
      <c r="A97" s="569" t="s">
        <v>891</v>
      </c>
      <c r="B97" s="570">
        <v>8</v>
      </c>
    </row>
    <row r="98" spans="1:2" ht="13.5">
      <c r="A98" s="569" t="s">
        <v>892</v>
      </c>
      <c r="B98" s="570">
        <v>8</v>
      </c>
    </row>
    <row r="99" spans="1:2" ht="13.5">
      <c r="A99" s="569" t="s">
        <v>893</v>
      </c>
      <c r="B99" s="570">
        <v>8</v>
      </c>
    </row>
    <row r="100" spans="1:2" ht="13.5">
      <c r="A100" s="569" t="s">
        <v>894</v>
      </c>
      <c r="B100" s="570">
        <v>8</v>
      </c>
    </row>
    <row r="101" spans="1:2" ht="13.5">
      <c r="A101" s="569" t="s">
        <v>895</v>
      </c>
      <c r="B101" s="570">
        <v>7</v>
      </c>
    </row>
    <row r="102" spans="1:2" ht="13.5">
      <c r="A102" s="569" t="s">
        <v>896</v>
      </c>
      <c r="B102" s="570">
        <v>6</v>
      </c>
    </row>
    <row r="103" spans="1:2" ht="13.5">
      <c r="A103" s="569" t="s">
        <v>897</v>
      </c>
      <c r="B103" s="570">
        <v>6</v>
      </c>
    </row>
    <row r="104" spans="1:2" ht="13.5">
      <c r="A104" s="569" t="s">
        <v>898</v>
      </c>
      <c r="B104" s="570">
        <v>6</v>
      </c>
    </row>
    <row r="105" spans="1:2" ht="13.5">
      <c r="A105" s="569" t="s">
        <v>899</v>
      </c>
      <c r="B105" s="570">
        <v>6</v>
      </c>
    </row>
    <row r="106" spans="1:2" ht="13.5">
      <c r="A106" s="569" t="s">
        <v>900</v>
      </c>
      <c r="B106" s="570">
        <v>6</v>
      </c>
    </row>
    <row r="107" spans="1:2" ht="13.5">
      <c r="A107" s="569" t="s">
        <v>901</v>
      </c>
      <c r="B107" s="570">
        <v>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K16" sqref="K16"/>
    </sheetView>
  </sheetViews>
  <sheetFormatPr defaultRowHeight="13.5"/>
  <cols>
    <col min="1" max="1" width="6.625" style="577" customWidth="1"/>
    <col min="2" max="16384" width="9" style="577"/>
  </cols>
  <sheetData>
    <row r="1" spans="1:8" ht="14.25">
      <c r="A1" s="735" t="s">
        <v>941</v>
      </c>
      <c r="B1" s="735"/>
      <c r="C1" s="735"/>
      <c r="D1" s="735"/>
      <c r="E1" s="735"/>
      <c r="F1" s="735"/>
      <c r="G1" s="735"/>
      <c r="H1" s="735"/>
    </row>
    <row r="2" spans="1:8" ht="14.25">
      <c r="A2" s="736" t="s">
        <v>902</v>
      </c>
      <c r="B2" s="736"/>
      <c r="C2" s="736"/>
      <c r="D2" s="736"/>
      <c r="E2" s="736"/>
      <c r="F2" s="736"/>
      <c r="G2" s="736"/>
      <c r="H2" s="736"/>
    </row>
    <row r="3" spans="1:8" ht="14.25">
      <c r="A3" s="736" t="s">
        <v>903</v>
      </c>
      <c r="B3" s="736"/>
      <c r="C3" s="736"/>
      <c r="D3" s="736"/>
      <c r="E3" s="736"/>
      <c r="F3" s="736"/>
      <c r="G3" s="736"/>
      <c r="H3" s="736"/>
    </row>
    <row r="4" spans="1:8">
      <c r="A4" s="576"/>
      <c r="B4" s="576"/>
      <c r="C4" s="576"/>
      <c r="D4" s="576"/>
      <c r="E4" s="576"/>
      <c r="F4" s="576"/>
      <c r="G4" s="576"/>
      <c r="H4" s="576"/>
    </row>
    <row r="5" spans="1:8" ht="14.25">
      <c r="A5" s="606" t="s">
        <v>940</v>
      </c>
    </row>
    <row r="6" spans="1:8" ht="14.25">
      <c r="A6" s="578" t="s">
        <v>904</v>
      </c>
    </row>
    <row r="7" spans="1:8" ht="14.25">
      <c r="A7" s="576" t="s">
        <v>905</v>
      </c>
    </row>
    <row r="8" spans="1:8" ht="14.25">
      <c r="A8" s="578"/>
    </row>
    <row r="9" spans="1:8">
      <c r="A9" s="598" t="s">
        <v>943</v>
      </c>
    </row>
    <row r="10" spans="1:8" ht="14.25">
      <c r="A10" s="578" t="s">
        <v>906</v>
      </c>
    </row>
    <row r="11" spans="1:8" ht="14.25">
      <c r="A11" s="578" t="s">
        <v>944</v>
      </c>
    </row>
    <row r="12" spans="1:8" ht="14.25">
      <c r="A12" s="578"/>
    </row>
    <row r="14" spans="1:8">
      <c r="A14" s="604" t="s">
        <v>934</v>
      </c>
    </row>
    <row r="15" spans="1:8">
      <c r="A15" s="577" t="s">
        <v>945</v>
      </c>
    </row>
    <row r="16" spans="1:8">
      <c r="A16" s="577" t="s">
        <v>946</v>
      </c>
    </row>
    <row r="17" spans="1:25">
      <c r="A17" s="577" t="s">
        <v>947</v>
      </c>
    </row>
    <row r="18" spans="1:25">
      <c r="A18" s="577" t="s">
        <v>948</v>
      </c>
    </row>
    <row r="20" spans="1:25">
      <c r="A20" s="599" t="s">
        <v>927</v>
      </c>
      <c r="B20" s="59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</row>
    <row r="21" spans="1:25">
      <c r="A21" s="726" t="s">
        <v>928</v>
      </c>
      <c r="B21" s="727"/>
      <c r="C21" s="727"/>
      <c r="D21" s="727"/>
      <c r="E21" s="727"/>
      <c r="F21" s="727"/>
      <c r="G21" s="727"/>
      <c r="H21" s="727"/>
      <c r="I21" s="728"/>
      <c r="J21" s="729" t="s">
        <v>929</v>
      </c>
      <c r="K21" s="730"/>
      <c r="L21" s="730"/>
      <c r="M21" s="730"/>
      <c r="N21" s="730"/>
      <c r="O21" s="730"/>
      <c r="P21" s="730"/>
      <c r="Q21" s="731"/>
      <c r="R21" s="732" t="s">
        <v>930</v>
      </c>
      <c r="S21" s="733"/>
      <c r="T21" s="733"/>
      <c r="U21" s="733"/>
      <c r="V21" s="733"/>
      <c r="W21" s="733"/>
      <c r="X21" s="733"/>
      <c r="Y21" s="734"/>
    </row>
    <row r="22" spans="1:25">
      <c r="A22" s="580"/>
      <c r="B22" s="581" t="s">
        <v>907</v>
      </c>
      <c r="C22" s="582"/>
      <c r="D22" s="582"/>
      <c r="E22" s="582"/>
      <c r="F22" s="582"/>
      <c r="G22" s="582"/>
      <c r="H22" s="583"/>
      <c r="I22" s="584" t="s">
        <v>931</v>
      </c>
      <c r="J22" s="581" t="s">
        <v>907</v>
      </c>
      <c r="K22" s="582"/>
      <c r="L22" s="582"/>
      <c r="M22" s="582"/>
      <c r="N22" s="582"/>
      <c r="O22" s="582"/>
      <c r="P22" s="583"/>
      <c r="Q22" s="584" t="s">
        <v>931</v>
      </c>
      <c r="R22" s="581" t="s">
        <v>907</v>
      </c>
      <c r="S22" s="582"/>
      <c r="T22" s="582"/>
      <c r="U22" s="582"/>
      <c r="V22" s="582"/>
      <c r="W22" s="582"/>
      <c r="X22" s="583"/>
      <c r="Y22" s="584" t="s">
        <v>931</v>
      </c>
    </row>
    <row r="23" spans="1:25">
      <c r="A23" s="585"/>
      <c r="B23" s="586" t="s">
        <v>908</v>
      </c>
      <c r="C23" s="585" t="s">
        <v>909</v>
      </c>
      <c r="D23" s="585" t="s">
        <v>910</v>
      </c>
      <c r="E23" s="585" t="s">
        <v>911</v>
      </c>
      <c r="F23" s="585" t="s">
        <v>912</v>
      </c>
      <c r="G23" s="585" t="s">
        <v>913</v>
      </c>
      <c r="H23" s="585" t="s">
        <v>914</v>
      </c>
      <c r="I23" s="584"/>
      <c r="J23" s="586" t="s">
        <v>908</v>
      </c>
      <c r="K23" s="585" t="s">
        <v>909</v>
      </c>
      <c r="L23" s="585" t="s">
        <v>910</v>
      </c>
      <c r="M23" s="585" t="s">
        <v>911</v>
      </c>
      <c r="N23" s="585" t="s">
        <v>912</v>
      </c>
      <c r="O23" s="585" t="s">
        <v>913</v>
      </c>
      <c r="P23" s="585" t="s">
        <v>914</v>
      </c>
      <c r="Q23" s="584"/>
      <c r="R23" s="587" t="s">
        <v>908</v>
      </c>
      <c r="S23" s="588" t="s">
        <v>909</v>
      </c>
      <c r="T23" s="588" t="s">
        <v>910</v>
      </c>
      <c r="U23" s="588" t="s">
        <v>911</v>
      </c>
      <c r="V23" s="588" t="s">
        <v>912</v>
      </c>
      <c r="W23" s="588" t="s">
        <v>913</v>
      </c>
      <c r="X23" s="588" t="s">
        <v>914</v>
      </c>
      <c r="Y23" s="589"/>
    </row>
    <row r="24" spans="1:25">
      <c r="A24" s="590" t="s">
        <v>915</v>
      </c>
      <c r="B24" s="591">
        <v>0</v>
      </c>
      <c r="C24" s="591">
        <v>3.09</v>
      </c>
      <c r="D24" s="591">
        <v>0</v>
      </c>
      <c r="E24" s="591">
        <v>0</v>
      </c>
      <c r="F24" s="591">
        <v>22.08</v>
      </c>
      <c r="G24" s="591">
        <v>18.770000000000003</v>
      </c>
      <c r="H24" s="591">
        <v>443.99</v>
      </c>
      <c r="I24" s="592">
        <v>487.93</v>
      </c>
      <c r="J24" s="591">
        <v>70</v>
      </c>
      <c r="K24" s="591">
        <v>3</v>
      </c>
      <c r="L24" s="591">
        <v>134</v>
      </c>
      <c r="M24" s="591">
        <v>1</v>
      </c>
      <c r="N24" s="591">
        <v>127</v>
      </c>
      <c r="O24" s="591">
        <v>20</v>
      </c>
      <c r="P24" s="591">
        <v>962</v>
      </c>
      <c r="Q24" s="592">
        <v>1317</v>
      </c>
      <c r="R24" s="593" t="s">
        <v>932</v>
      </c>
      <c r="S24" s="593">
        <v>0.970873786407767</v>
      </c>
      <c r="T24" s="593" t="s">
        <v>932</v>
      </c>
      <c r="U24" s="593" t="s">
        <v>932</v>
      </c>
      <c r="V24" s="593">
        <v>5.7518115942028993</v>
      </c>
      <c r="W24" s="593">
        <v>1.0655301012253595</v>
      </c>
      <c r="X24" s="593">
        <v>2.166715466564562</v>
      </c>
      <c r="Y24" s="594">
        <v>2.6991576660586558</v>
      </c>
    </row>
    <row r="25" spans="1:25">
      <c r="A25" s="590" t="s">
        <v>916</v>
      </c>
      <c r="B25" s="591">
        <v>0</v>
      </c>
      <c r="C25" s="591">
        <v>10511.410000000002</v>
      </c>
      <c r="D25" s="591">
        <v>0</v>
      </c>
      <c r="E25" s="591">
        <v>0</v>
      </c>
      <c r="F25" s="591">
        <v>13095.339999999995</v>
      </c>
      <c r="G25" s="591">
        <v>0</v>
      </c>
      <c r="H25" s="591">
        <v>2693.0499999999997</v>
      </c>
      <c r="I25" s="592">
        <v>26299.799999999996</v>
      </c>
      <c r="J25" s="591">
        <v>516</v>
      </c>
      <c r="K25" s="591">
        <v>11131</v>
      </c>
      <c r="L25" s="591">
        <v>684</v>
      </c>
      <c r="M25" s="591">
        <v>63</v>
      </c>
      <c r="N25" s="591">
        <v>13414</v>
      </c>
      <c r="O25" s="591">
        <v>4</v>
      </c>
      <c r="P25" s="591">
        <v>2471</v>
      </c>
      <c r="Q25" s="592">
        <v>28283</v>
      </c>
      <c r="R25" s="593" t="s">
        <v>932</v>
      </c>
      <c r="S25" s="593">
        <v>1.0589445183852593</v>
      </c>
      <c r="T25" s="593" t="s">
        <v>932</v>
      </c>
      <c r="U25" s="593" t="s">
        <v>932</v>
      </c>
      <c r="V25" s="593">
        <v>1.0243338470020638</v>
      </c>
      <c r="W25" s="593" t="s">
        <v>932</v>
      </c>
      <c r="X25" s="593">
        <v>0.91754701917899784</v>
      </c>
      <c r="Y25" s="594">
        <v>1.0754074175469017</v>
      </c>
    </row>
    <row r="26" spans="1:25">
      <c r="A26" s="590" t="s">
        <v>917</v>
      </c>
      <c r="B26" s="591">
        <v>0</v>
      </c>
      <c r="C26" s="591">
        <v>0</v>
      </c>
      <c r="D26" s="591">
        <v>0</v>
      </c>
      <c r="E26" s="591">
        <v>0</v>
      </c>
      <c r="F26" s="591">
        <v>0</v>
      </c>
      <c r="G26" s="591">
        <v>9130.39</v>
      </c>
      <c r="H26" s="591">
        <v>2605.8599999999997</v>
      </c>
      <c r="I26" s="592">
        <v>11736.25</v>
      </c>
      <c r="J26" s="591">
        <v>0</v>
      </c>
      <c r="K26" s="591">
        <v>0</v>
      </c>
      <c r="L26" s="591">
        <v>0</v>
      </c>
      <c r="M26" s="591">
        <v>0</v>
      </c>
      <c r="N26" s="591">
        <v>0</v>
      </c>
      <c r="O26" s="591">
        <v>13139</v>
      </c>
      <c r="P26" s="591">
        <v>4462</v>
      </c>
      <c r="Q26" s="592">
        <v>17601</v>
      </c>
      <c r="R26" s="593" t="s">
        <v>932</v>
      </c>
      <c r="S26" s="593" t="s">
        <v>932</v>
      </c>
      <c r="T26" s="593" t="s">
        <v>932</v>
      </c>
      <c r="U26" s="593" t="s">
        <v>932</v>
      </c>
      <c r="V26" s="593" t="s">
        <v>932</v>
      </c>
      <c r="W26" s="593">
        <v>1.439040391483825</v>
      </c>
      <c r="X26" s="593">
        <v>1.7122945975608823</v>
      </c>
      <c r="Y26" s="594">
        <v>1.499712429438705</v>
      </c>
    </row>
    <row r="27" spans="1:25">
      <c r="A27" s="590" t="s">
        <v>918</v>
      </c>
      <c r="B27" s="591">
        <v>0</v>
      </c>
      <c r="C27" s="591">
        <v>9000.1299999999992</v>
      </c>
      <c r="D27" s="591">
        <v>1736.6099999999997</v>
      </c>
      <c r="E27" s="591">
        <v>0</v>
      </c>
      <c r="F27" s="591">
        <v>12922.559999999994</v>
      </c>
      <c r="G27" s="591">
        <v>0</v>
      </c>
      <c r="H27" s="591">
        <v>3408.5299999999993</v>
      </c>
      <c r="I27" s="592">
        <v>27067.829999999991</v>
      </c>
      <c r="J27" s="591">
        <v>397</v>
      </c>
      <c r="K27" s="591">
        <v>8131</v>
      </c>
      <c r="L27" s="591">
        <v>3875</v>
      </c>
      <c r="M27" s="591">
        <v>1024</v>
      </c>
      <c r="N27" s="591">
        <v>18472</v>
      </c>
      <c r="O27" s="591">
        <v>5</v>
      </c>
      <c r="P27" s="591">
        <v>4486</v>
      </c>
      <c r="Q27" s="592">
        <v>36390</v>
      </c>
      <c r="R27" s="593" t="s">
        <v>932</v>
      </c>
      <c r="S27" s="593">
        <v>0.9034313948798518</v>
      </c>
      <c r="T27" s="593">
        <v>2.2313587967361701</v>
      </c>
      <c r="U27" s="593" t="s">
        <v>932</v>
      </c>
      <c r="V27" s="593">
        <v>1.4294381299061494</v>
      </c>
      <c r="W27" s="593" t="s">
        <v>932</v>
      </c>
      <c r="X27" s="593">
        <v>1.3161098772784752</v>
      </c>
      <c r="Y27" s="594">
        <v>1.3444003453546152</v>
      </c>
    </row>
    <row r="28" spans="1:25">
      <c r="A28" s="590" t="s">
        <v>919</v>
      </c>
      <c r="B28" s="591">
        <v>0</v>
      </c>
      <c r="C28" s="591">
        <v>0</v>
      </c>
      <c r="D28" s="591">
        <v>0</v>
      </c>
      <c r="E28" s="591">
        <v>0</v>
      </c>
      <c r="F28" s="591">
        <v>0</v>
      </c>
      <c r="G28" s="591">
        <v>11905.589999999997</v>
      </c>
      <c r="H28" s="591">
        <v>150.13000000000002</v>
      </c>
      <c r="I28" s="592">
        <v>12055.719999999996</v>
      </c>
      <c r="J28" s="591">
        <v>0</v>
      </c>
      <c r="K28" s="591">
        <v>0</v>
      </c>
      <c r="L28" s="591">
        <v>0</v>
      </c>
      <c r="M28" s="591">
        <v>0</v>
      </c>
      <c r="N28" s="591">
        <v>0</v>
      </c>
      <c r="O28" s="591">
        <v>13702</v>
      </c>
      <c r="P28" s="591">
        <v>49</v>
      </c>
      <c r="Q28" s="592">
        <v>13751</v>
      </c>
      <c r="R28" s="593" t="s">
        <v>932</v>
      </c>
      <c r="S28" s="593" t="s">
        <v>932</v>
      </c>
      <c r="T28" s="593" t="s">
        <v>932</v>
      </c>
      <c r="U28" s="593" t="s">
        <v>932</v>
      </c>
      <c r="V28" s="593" t="s">
        <v>932</v>
      </c>
      <c r="W28" s="593">
        <v>1.1508879442345994</v>
      </c>
      <c r="X28" s="593">
        <v>0.32638380070605472</v>
      </c>
      <c r="Y28" s="594">
        <v>1.1406203860076383</v>
      </c>
    </row>
    <row r="29" spans="1:25">
      <c r="A29" s="590" t="s">
        <v>920</v>
      </c>
      <c r="B29" s="591">
        <v>0</v>
      </c>
      <c r="C29" s="591">
        <v>5867.1000000000031</v>
      </c>
      <c r="D29" s="591">
        <v>1693.6999999999998</v>
      </c>
      <c r="E29" s="591">
        <v>0</v>
      </c>
      <c r="F29" s="591">
        <v>4064.09</v>
      </c>
      <c r="G29" s="591">
        <v>3.77</v>
      </c>
      <c r="H29" s="591">
        <v>556.99</v>
      </c>
      <c r="I29" s="592">
        <v>12185.650000000003</v>
      </c>
      <c r="J29" s="591">
        <v>2011</v>
      </c>
      <c r="K29" s="591">
        <v>1327</v>
      </c>
      <c r="L29" s="591">
        <v>722</v>
      </c>
      <c r="M29" s="591">
        <v>3175</v>
      </c>
      <c r="N29" s="591">
        <v>4507</v>
      </c>
      <c r="O29" s="591">
        <v>53</v>
      </c>
      <c r="P29" s="591">
        <v>1035</v>
      </c>
      <c r="Q29" s="592">
        <v>12830</v>
      </c>
      <c r="R29" s="593" t="s">
        <v>932</v>
      </c>
      <c r="S29" s="593">
        <v>0.22617647560123388</v>
      </c>
      <c r="T29" s="593">
        <v>0.42628564680876191</v>
      </c>
      <c r="U29" s="593" t="s">
        <v>932</v>
      </c>
      <c r="V29" s="593">
        <v>1.1089813463776639</v>
      </c>
      <c r="W29" s="593">
        <v>14.058355437665782</v>
      </c>
      <c r="X29" s="593">
        <v>1.8582021221206844</v>
      </c>
      <c r="Y29" s="594">
        <v>1.0528777701640861</v>
      </c>
    </row>
    <row r="30" spans="1:25">
      <c r="A30" s="590" t="s">
        <v>921</v>
      </c>
      <c r="B30" s="591">
        <v>0</v>
      </c>
      <c r="C30" s="591">
        <v>720.15</v>
      </c>
      <c r="D30" s="591">
        <v>5525.1799999999985</v>
      </c>
      <c r="E30" s="591">
        <v>0</v>
      </c>
      <c r="F30" s="591">
        <v>5449.86</v>
      </c>
      <c r="G30" s="591">
        <v>0</v>
      </c>
      <c r="H30" s="591">
        <v>1640.0800000000002</v>
      </c>
      <c r="I30" s="592">
        <v>13335.269999999999</v>
      </c>
      <c r="J30" s="591">
        <v>54</v>
      </c>
      <c r="K30" s="591">
        <v>13</v>
      </c>
      <c r="L30" s="591">
        <v>1439</v>
      </c>
      <c r="M30" s="591">
        <v>3315</v>
      </c>
      <c r="N30" s="591">
        <v>10316</v>
      </c>
      <c r="O30" s="591">
        <v>0</v>
      </c>
      <c r="P30" s="591">
        <v>1376</v>
      </c>
      <c r="Q30" s="592">
        <v>16513</v>
      </c>
      <c r="R30" s="593" t="s">
        <v>932</v>
      </c>
      <c r="S30" s="593">
        <v>1.805179476497952E-2</v>
      </c>
      <c r="T30" s="593">
        <v>0.26044400363427084</v>
      </c>
      <c r="U30" s="593" t="s">
        <v>932</v>
      </c>
      <c r="V30" s="593">
        <v>1.8928926614628634</v>
      </c>
      <c r="W30" s="593" t="s">
        <v>932</v>
      </c>
      <c r="X30" s="593">
        <v>0.83898346422125747</v>
      </c>
      <c r="Y30" s="594">
        <v>1.2382951376312592</v>
      </c>
    </row>
    <row r="31" spans="1:25">
      <c r="A31" s="590" t="s">
        <v>922</v>
      </c>
      <c r="B31" s="591">
        <v>0</v>
      </c>
      <c r="C31" s="591">
        <v>429.1</v>
      </c>
      <c r="D31" s="591">
        <v>6524.6200000000008</v>
      </c>
      <c r="E31" s="591">
        <v>0</v>
      </c>
      <c r="F31" s="591">
        <v>7664.9599999999991</v>
      </c>
      <c r="G31" s="591">
        <v>13.150000000000002</v>
      </c>
      <c r="H31" s="591">
        <v>1444.1899999999994</v>
      </c>
      <c r="I31" s="592">
        <v>16076.019999999999</v>
      </c>
      <c r="J31" s="591">
        <v>0</v>
      </c>
      <c r="K31" s="591">
        <v>241</v>
      </c>
      <c r="L31" s="591">
        <v>9085</v>
      </c>
      <c r="M31" s="591">
        <v>828</v>
      </c>
      <c r="N31" s="591">
        <v>13992</v>
      </c>
      <c r="O31" s="591">
        <v>20</v>
      </c>
      <c r="P31" s="591">
        <v>3550</v>
      </c>
      <c r="Q31" s="592">
        <v>27716</v>
      </c>
      <c r="R31" s="593" t="s">
        <v>932</v>
      </c>
      <c r="S31" s="593">
        <v>0.5616406432067117</v>
      </c>
      <c r="T31" s="593">
        <v>1.3924182557758151</v>
      </c>
      <c r="U31" s="593" t="s">
        <v>932</v>
      </c>
      <c r="V31" s="593">
        <v>1.8254498392685679</v>
      </c>
      <c r="W31" s="593">
        <v>1.5209125475285168</v>
      </c>
      <c r="X31" s="593">
        <v>2.4581253159210363</v>
      </c>
      <c r="Y31" s="594">
        <v>1.7240585667348014</v>
      </c>
    </row>
    <row r="32" spans="1:25" ht="12.75" customHeight="1">
      <c r="A32" s="590" t="s">
        <v>923</v>
      </c>
      <c r="B32" s="591">
        <v>0</v>
      </c>
      <c r="C32" s="591">
        <v>1583.85</v>
      </c>
      <c r="D32" s="591">
        <v>1449.4499999999996</v>
      </c>
      <c r="E32" s="591">
        <v>0</v>
      </c>
      <c r="F32" s="591">
        <v>2559.2399999999998</v>
      </c>
      <c r="G32" s="591">
        <v>0</v>
      </c>
      <c r="H32" s="591">
        <v>2037.5499999999997</v>
      </c>
      <c r="I32" s="592">
        <v>7630.0899999999983</v>
      </c>
      <c r="J32" s="591">
        <v>52</v>
      </c>
      <c r="K32" s="591">
        <v>655</v>
      </c>
      <c r="L32" s="591">
        <v>1623</v>
      </c>
      <c r="M32" s="591">
        <v>512</v>
      </c>
      <c r="N32" s="591">
        <v>2274</v>
      </c>
      <c r="O32" s="591">
        <v>12</v>
      </c>
      <c r="P32" s="591">
        <v>1519</v>
      </c>
      <c r="Q32" s="592">
        <v>6647</v>
      </c>
      <c r="R32" s="593" t="s">
        <v>932</v>
      </c>
      <c r="S32" s="593">
        <v>0.41354926287211546</v>
      </c>
      <c r="T32" s="593">
        <v>1.1197350719238335</v>
      </c>
      <c r="U32" s="593" t="s">
        <v>932</v>
      </c>
      <c r="V32" s="593">
        <v>0.88854503680780239</v>
      </c>
      <c r="W32" s="593" t="s">
        <v>932</v>
      </c>
      <c r="X32" s="593">
        <v>0.74550317783612685</v>
      </c>
      <c r="Y32" s="594">
        <v>0.8711561724697876</v>
      </c>
    </row>
    <row r="33" spans="1:25">
      <c r="A33" s="600" t="s">
        <v>924</v>
      </c>
      <c r="B33" s="601">
        <v>0</v>
      </c>
      <c r="C33" s="601">
        <v>0</v>
      </c>
      <c r="D33" s="601">
        <v>1927.2700000000002</v>
      </c>
      <c r="E33" s="601">
        <v>0</v>
      </c>
      <c r="F33" s="601">
        <v>1723.17</v>
      </c>
      <c r="G33" s="601">
        <v>0</v>
      </c>
      <c r="H33" s="601">
        <v>306.77999999999997</v>
      </c>
      <c r="I33" s="602">
        <v>3957.2200000000003</v>
      </c>
      <c r="J33" s="601">
        <v>650</v>
      </c>
      <c r="K33" s="601">
        <v>1</v>
      </c>
      <c r="L33" s="601">
        <v>591</v>
      </c>
      <c r="M33" s="601">
        <v>1472</v>
      </c>
      <c r="N33" s="601">
        <v>1218</v>
      </c>
      <c r="O33" s="601">
        <v>2</v>
      </c>
      <c r="P33" s="601">
        <v>860</v>
      </c>
      <c r="Q33" s="602">
        <v>4794</v>
      </c>
      <c r="R33" s="603" t="s">
        <v>932</v>
      </c>
      <c r="S33" s="603" t="s">
        <v>932</v>
      </c>
      <c r="T33" s="603">
        <v>0.30665137733685471</v>
      </c>
      <c r="U33" s="603" t="s">
        <v>932</v>
      </c>
      <c r="V33" s="603">
        <v>0.70683681818973165</v>
      </c>
      <c r="W33" s="603" t="s">
        <v>932</v>
      </c>
      <c r="X33" s="603">
        <v>2.8033118195449509</v>
      </c>
      <c r="Y33" s="603">
        <v>1.2114565275622784</v>
      </c>
    </row>
    <row r="34" spans="1:25">
      <c r="A34" s="590" t="s">
        <v>925</v>
      </c>
      <c r="B34" s="591">
        <v>0</v>
      </c>
      <c r="C34" s="591">
        <v>0</v>
      </c>
      <c r="D34" s="591">
        <v>0</v>
      </c>
      <c r="E34" s="591">
        <v>0</v>
      </c>
      <c r="F34" s="591">
        <v>0</v>
      </c>
      <c r="G34" s="591">
        <v>472.93999999999983</v>
      </c>
      <c r="H34" s="591">
        <v>1058.4000000000003</v>
      </c>
      <c r="I34" s="592">
        <v>1531.3400000000001</v>
      </c>
      <c r="J34" s="591">
        <v>0</v>
      </c>
      <c r="K34" s="591">
        <v>0</v>
      </c>
      <c r="L34" s="591">
        <v>0</v>
      </c>
      <c r="M34" s="591">
        <v>0</v>
      </c>
      <c r="N34" s="591">
        <v>0</v>
      </c>
      <c r="O34" s="591">
        <v>678</v>
      </c>
      <c r="P34" s="591">
        <v>1054</v>
      </c>
      <c r="Q34" s="592">
        <v>1732</v>
      </c>
      <c r="R34" s="593" t="s">
        <v>932</v>
      </c>
      <c r="S34" s="593" t="s">
        <v>932</v>
      </c>
      <c r="T34" s="593" t="s">
        <v>932</v>
      </c>
      <c r="U34" s="593" t="s">
        <v>932</v>
      </c>
      <c r="V34" s="593" t="s">
        <v>932</v>
      </c>
      <c r="W34" s="593">
        <v>1.4335856556857112</v>
      </c>
      <c r="X34" s="593">
        <v>0.99584278155706696</v>
      </c>
      <c r="Y34" s="594">
        <v>1.1310355636240155</v>
      </c>
    </row>
    <row r="35" spans="1:25">
      <c r="A35" s="590" t="s">
        <v>933</v>
      </c>
      <c r="B35" s="591">
        <v>0</v>
      </c>
      <c r="C35" s="591">
        <v>0</v>
      </c>
      <c r="D35" s="591">
        <v>0</v>
      </c>
      <c r="E35" s="591">
        <v>0</v>
      </c>
      <c r="F35" s="591">
        <v>92.779999999999987</v>
      </c>
      <c r="G35" s="591">
        <v>0</v>
      </c>
      <c r="H35" s="591">
        <v>0</v>
      </c>
      <c r="I35" s="592">
        <v>92.779999999999987</v>
      </c>
      <c r="J35" s="591">
        <v>47</v>
      </c>
      <c r="K35" s="591">
        <v>0</v>
      </c>
      <c r="L35" s="591">
        <v>33</v>
      </c>
      <c r="M35" s="591">
        <v>256</v>
      </c>
      <c r="N35" s="591">
        <v>194</v>
      </c>
      <c r="O35" s="591">
        <v>0</v>
      </c>
      <c r="P35" s="591">
        <v>0</v>
      </c>
      <c r="Q35" s="592">
        <v>530</v>
      </c>
      <c r="R35" s="593" t="s">
        <v>932</v>
      </c>
      <c r="S35" s="593" t="s">
        <v>932</v>
      </c>
      <c r="T35" s="593" t="s">
        <v>932</v>
      </c>
      <c r="U35" s="593" t="s">
        <v>932</v>
      </c>
      <c r="V35" s="593">
        <v>2.0909678810088383</v>
      </c>
      <c r="W35" s="593" t="s">
        <v>932</v>
      </c>
      <c r="X35" s="593" t="s">
        <v>932</v>
      </c>
      <c r="Y35" s="594">
        <v>5.7124380254365175</v>
      </c>
    </row>
    <row r="36" spans="1:25">
      <c r="A36" s="595" t="s">
        <v>926</v>
      </c>
      <c r="B36" s="596">
        <v>0</v>
      </c>
      <c r="C36" s="596">
        <v>28114.83</v>
      </c>
      <c r="D36" s="596">
        <v>18856.829999999998</v>
      </c>
      <c r="E36" s="596">
        <v>0</v>
      </c>
      <c r="F36" s="596">
        <v>47594.07999999998</v>
      </c>
      <c r="G36" s="596">
        <v>21544.609999999997</v>
      </c>
      <c r="H36" s="596">
        <v>16345.549999999996</v>
      </c>
      <c r="I36" s="596">
        <v>132455.9</v>
      </c>
      <c r="J36" s="596">
        <v>3797</v>
      </c>
      <c r="K36" s="596">
        <v>21502</v>
      </c>
      <c r="L36" s="596">
        <v>18186</v>
      </c>
      <c r="M36" s="596">
        <v>10646</v>
      </c>
      <c r="N36" s="596">
        <v>64514</v>
      </c>
      <c r="O36" s="596">
        <v>27635</v>
      </c>
      <c r="P36" s="596">
        <v>21824</v>
      </c>
      <c r="Q36" s="596">
        <v>168104</v>
      </c>
      <c r="R36" s="597" t="s">
        <v>932</v>
      </c>
      <c r="S36" s="597">
        <v>0.76479210438049949</v>
      </c>
      <c r="T36" s="597">
        <v>0.96442509159811074</v>
      </c>
      <c r="U36" s="597" t="s">
        <v>932</v>
      </c>
      <c r="V36" s="597">
        <v>1.3555047182338649</v>
      </c>
      <c r="W36" s="597">
        <v>1.2826874099832861</v>
      </c>
      <c r="X36" s="597">
        <v>1.3351646166693691</v>
      </c>
      <c r="Y36" s="597">
        <v>1.2691318393518145</v>
      </c>
    </row>
    <row r="38" spans="1:25">
      <c r="A38" s="604" t="s">
        <v>942</v>
      </c>
    </row>
    <row r="39" spans="1:25">
      <c r="A39" s="577" t="s">
        <v>935</v>
      </c>
    </row>
    <row r="40" spans="1:25">
      <c r="A40" s="577" t="s">
        <v>936</v>
      </c>
    </row>
  </sheetData>
  <mergeCells count="6">
    <mergeCell ref="A21:I21"/>
    <mergeCell ref="J21:Q21"/>
    <mergeCell ref="R21:Y21"/>
    <mergeCell ref="A1:H1"/>
    <mergeCell ref="A2:H2"/>
    <mergeCell ref="A3:H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82"/>
  <sheetViews>
    <sheetView topLeftCell="A37" workbookViewId="0">
      <selection activeCell="G54" sqref="G54"/>
    </sheetView>
  </sheetViews>
  <sheetFormatPr defaultRowHeight="13.5"/>
  <sheetData>
    <row r="1" spans="1:38" s="12" customFormat="1" ht="12.75" hidden="1" customHeight="1">
      <c r="A1" s="249" t="s">
        <v>347</v>
      </c>
      <c r="B1" s="250" t="s">
        <v>507</v>
      </c>
      <c r="C1" s="251"/>
      <c r="D1" s="252"/>
      <c r="E1" s="250" t="s">
        <v>375</v>
      </c>
      <c r="F1" s="250"/>
      <c r="G1" s="249" t="s">
        <v>0</v>
      </c>
      <c r="H1" s="253">
        <v>11</v>
      </c>
      <c r="I1" s="252"/>
      <c r="J1" s="254" t="s">
        <v>26</v>
      </c>
      <c r="K1" s="250">
        <v>0</v>
      </c>
      <c r="L1" s="249"/>
      <c r="M1" s="255"/>
      <c r="N1" s="250"/>
      <c r="O1" s="252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98"/>
      <c r="AJ1" s="198"/>
      <c r="AK1" s="11"/>
    </row>
    <row r="2" spans="1:38" s="16" customFormat="1" ht="12.75" hidden="1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98"/>
      <c r="AJ2" s="198"/>
      <c r="AK2" s="11"/>
      <c r="AL2" s="11"/>
    </row>
    <row r="3" spans="1:38" s="16" customFormat="1" ht="12.75" hidden="1" customHeight="1">
      <c r="A3" s="17" t="s">
        <v>6</v>
      </c>
      <c r="B3" s="197" t="s">
        <v>7</v>
      </c>
      <c r="C3" s="646"/>
      <c r="D3" s="646"/>
      <c r="E3" s="646"/>
      <c r="F3" s="646"/>
      <c r="G3" s="646"/>
      <c r="H3" s="646"/>
      <c r="I3" s="196" t="s">
        <v>8</v>
      </c>
      <c r="J3" s="196" t="s">
        <v>9</v>
      </c>
      <c r="K3" s="196" t="s">
        <v>10</v>
      </c>
      <c r="L3" s="196" t="s">
        <v>11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98"/>
      <c r="AJ3" s="198"/>
      <c r="AK3" s="11"/>
      <c r="AL3" s="11"/>
    </row>
    <row r="4" spans="1:38" s="16" customFormat="1" ht="12.75" hidden="1" customHeight="1">
      <c r="A4" s="13"/>
      <c r="B4" s="14"/>
      <c r="C4" s="196" t="s">
        <v>13</v>
      </c>
      <c r="D4" s="196" t="s">
        <v>14</v>
      </c>
      <c r="E4" s="196" t="s">
        <v>13</v>
      </c>
      <c r="F4" s="196" t="s">
        <v>14</v>
      </c>
      <c r="G4" s="196" t="s">
        <v>13</v>
      </c>
      <c r="H4" s="196" t="s">
        <v>14</v>
      </c>
      <c r="I4" s="196" t="s">
        <v>13</v>
      </c>
      <c r="J4" s="196" t="s">
        <v>14</v>
      </c>
      <c r="K4" s="196" t="s">
        <v>13</v>
      </c>
      <c r="L4" s="196" t="s">
        <v>14</v>
      </c>
      <c r="M4" s="196"/>
      <c r="N4" s="196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98"/>
      <c r="AJ4" s="198"/>
      <c r="AK4" s="11"/>
      <c r="AL4" s="11"/>
    </row>
    <row r="5" spans="1:38" s="16" customFormat="1" ht="12.75" hidden="1" customHeight="1">
      <c r="A5" s="24" t="s">
        <v>374</v>
      </c>
      <c r="B5" s="197">
        <v>43173</v>
      </c>
      <c r="C5" s="196"/>
      <c r="D5" s="196"/>
      <c r="E5" s="20"/>
      <c r="F5" s="20"/>
      <c r="G5" s="196">
        <f t="shared" ref="G5:H9" si="0">E5-C5</f>
        <v>0</v>
      </c>
      <c r="H5" s="196">
        <f t="shared" si="0"/>
        <v>0</v>
      </c>
      <c r="I5" s="25"/>
      <c r="J5" s="25"/>
      <c r="K5" s="20"/>
      <c r="L5" s="20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11</v>
      </c>
      <c r="AB5" s="9" t="str">
        <f>E1</f>
        <v>CPF-QYS-043-N</v>
      </c>
      <c r="AC5" s="22" t="str">
        <f>A1</f>
        <v>CPF</v>
      </c>
      <c r="AD5" s="9" t="str">
        <f>A5</f>
        <v>MNL</v>
      </c>
      <c r="AE5" s="9">
        <f>C5</f>
        <v>0</v>
      </c>
      <c r="AF5" s="23">
        <f>E5</f>
        <v>0</v>
      </c>
      <c r="AG5" s="9"/>
      <c r="AH5" s="9"/>
      <c r="AI5" s="198"/>
      <c r="AJ5" s="198"/>
      <c r="AK5" s="11"/>
      <c r="AL5" s="11"/>
    </row>
    <row r="6" spans="1:38" s="16" customFormat="1" ht="12.75" hidden="1" customHeight="1">
      <c r="A6" s="24" t="s">
        <v>402</v>
      </c>
      <c r="B6" s="197">
        <v>43174</v>
      </c>
      <c r="C6" s="196">
        <v>50</v>
      </c>
      <c r="D6" s="196">
        <v>700</v>
      </c>
      <c r="E6" s="20">
        <v>32</v>
      </c>
      <c r="F6" s="20">
        <v>481</v>
      </c>
      <c r="G6" s="196">
        <f t="shared" si="0"/>
        <v>-18</v>
      </c>
      <c r="H6" s="196">
        <f t="shared" si="0"/>
        <v>-219</v>
      </c>
      <c r="I6" s="20"/>
      <c r="J6" s="20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11</v>
      </c>
      <c r="AB6" s="9" t="str">
        <f>E1</f>
        <v>CPF-QYS-043-N</v>
      </c>
      <c r="AC6" s="22" t="str">
        <f>A1</f>
        <v>CPF</v>
      </c>
      <c r="AD6" s="9" t="str">
        <f>A6</f>
        <v>SFS</v>
      </c>
      <c r="AE6" s="9">
        <f>C6</f>
        <v>50</v>
      </c>
      <c r="AF6" s="23">
        <f>E6</f>
        <v>32</v>
      </c>
      <c r="AG6" s="9"/>
      <c r="AH6" s="9"/>
      <c r="AI6" s="198"/>
      <c r="AJ6" s="198"/>
      <c r="AK6" s="11"/>
      <c r="AL6" s="11"/>
    </row>
    <row r="7" spans="1:38" s="16" customFormat="1" ht="12.75" hidden="1" customHeight="1">
      <c r="A7" s="24"/>
      <c r="B7" s="27"/>
      <c r="C7" s="196"/>
      <c r="D7" s="196"/>
      <c r="E7" s="20"/>
      <c r="F7" s="20"/>
      <c r="G7" s="196">
        <f t="shared" si="0"/>
        <v>0</v>
      </c>
      <c r="H7" s="196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11</v>
      </c>
      <c r="AB7" s="9" t="str">
        <f>E1</f>
        <v>CPF-QYS-043-N</v>
      </c>
      <c r="AC7" s="22" t="str">
        <f>A1</f>
        <v>CPF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98"/>
      <c r="AJ7" s="198"/>
      <c r="AK7" s="11"/>
      <c r="AL7" s="11"/>
    </row>
    <row r="8" spans="1:38" s="16" customFormat="1" ht="12.75" hidden="1" customHeight="1">
      <c r="A8" s="24" t="s">
        <v>21</v>
      </c>
      <c r="B8" s="197"/>
      <c r="C8" s="196"/>
      <c r="D8" s="196"/>
      <c r="E8" s="20"/>
      <c r="F8" s="20"/>
      <c r="G8" s="196">
        <f t="shared" si="0"/>
        <v>0</v>
      </c>
      <c r="H8" s="196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11</v>
      </c>
      <c r="AB8" s="9" t="str">
        <f>E1</f>
        <v>CPF-QYS-043-N</v>
      </c>
      <c r="AC8" s="22" t="str">
        <f>A1</f>
        <v>CPF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98"/>
      <c r="AJ8" s="198"/>
      <c r="AK8" s="11"/>
      <c r="AL8" s="11"/>
    </row>
    <row r="9" spans="1:38" s="32" customFormat="1" ht="12.75" hidden="1" customHeight="1">
      <c r="A9" s="24" t="s">
        <v>22</v>
      </c>
      <c r="B9" s="28"/>
      <c r="C9" s="29">
        <v>50</v>
      </c>
      <c r="D9" s="29">
        <v>700</v>
      </c>
      <c r="E9" s="30">
        <f>SUM(E5:E8)</f>
        <v>32</v>
      </c>
      <c r="F9" s="30">
        <f>SUM(F5:F8)</f>
        <v>481</v>
      </c>
      <c r="G9" s="29">
        <f t="shared" si="0"/>
        <v>-18</v>
      </c>
      <c r="H9" s="29">
        <f t="shared" si="0"/>
        <v>-219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98"/>
      <c r="AJ9" s="198"/>
      <c r="AK9" s="198"/>
      <c r="AL9" s="198"/>
    </row>
    <row r="10" spans="1:38" s="32" customFormat="1" ht="12.75" hidden="1" customHeight="1">
      <c r="A10" s="33"/>
      <c r="C10" s="34"/>
      <c r="E10" s="258">
        <f>E9/C9</f>
        <v>0.64</v>
      </c>
      <c r="F10" s="258">
        <f>F9/D9</f>
        <v>0.68714285714285717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98"/>
      <c r="AJ10" s="198"/>
      <c r="AK10" s="198"/>
      <c r="AL10" s="198"/>
    </row>
    <row r="11" spans="1:38" hidden="1"/>
    <row r="12" spans="1:38" hidden="1"/>
    <row r="13" spans="1:38" s="12" customFormat="1" ht="12.75" hidden="1" customHeight="1">
      <c r="A13" s="249" t="s">
        <v>347</v>
      </c>
      <c r="B13" s="250" t="s">
        <v>505</v>
      </c>
      <c r="C13" s="251"/>
      <c r="D13" s="252"/>
      <c r="E13" s="250" t="s">
        <v>506</v>
      </c>
      <c r="F13" s="250"/>
      <c r="G13" s="249" t="s">
        <v>0</v>
      </c>
      <c r="H13" s="253">
        <v>12</v>
      </c>
      <c r="I13" s="252"/>
      <c r="J13" s="254" t="s">
        <v>26</v>
      </c>
      <c r="K13" s="250">
        <v>0</v>
      </c>
      <c r="L13" s="249"/>
      <c r="M13" s="255"/>
      <c r="N13" s="250"/>
      <c r="O13" s="252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310"/>
      <c r="AJ13" s="310"/>
      <c r="AK13" s="11"/>
    </row>
    <row r="14" spans="1:38" s="16" customFormat="1" ht="12.75" hidden="1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310"/>
      <c r="AJ14" s="310"/>
      <c r="AK14" s="11"/>
      <c r="AL14" s="11"/>
    </row>
    <row r="15" spans="1:38" s="16" customFormat="1" ht="12.75" hidden="1" customHeight="1">
      <c r="A15" s="17" t="s">
        <v>6</v>
      </c>
      <c r="B15" s="299" t="s">
        <v>7</v>
      </c>
      <c r="C15" s="646"/>
      <c r="D15" s="646"/>
      <c r="E15" s="646"/>
      <c r="F15" s="646"/>
      <c r="G15" s="646"/>
      <c r="H15" s="646"/>
      <c r="I15" s="298" t="s">
        <v>8</v>
      </c>
      <c r="J15" s="298" t="s">
        <v>9</v>
      </c>
      <c r="K15" s="298" t="s">
        <v>10</v>
      </c>
      <c r="L15" s="298" t="s">
        <v>11</v>
      </c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310"/>
      <c r="AJ15" s="310"/>
      <c r="AK15" s="11"/>
      <c r="AL15" s="11"/>
    </row>
    <row r="16" spans="1:38" s="16" customFormat="1" ht="12.75" hidden="1" customHeight="1">
      <c r="A16" s="13"/>
      <c r="B16" s="14"/>
      <c r="C16" s="298" t="s">
        <v>13</v>
      </c>
      <c r="D16" s="298" t="s">
        <v>14</v>
      </c>
      <c r="E16" s="298" t="s">
        <v>13</v>
      </c>
      <c r="F16" s="298" t="s">
        <v>14</v>
      </c>
      <c r="G16" s="298" t="s">
        <v>13</v>
      </c>
      <c r="H16" s="298" t="s">
        <v>14</v>
      </c>
      <c r="I16" s="298" t="s">
        <v>13</v>
      </c>
      <c r="J16" s="298" t="s">
        <v>14</v>
      </c>
      <c r="K16" s="298" t="s">
        <v>13</v>
      </c>
      <c r="L16" s="298" t="s">
        <v>14</v>
      </c>
      <c r="M16" s="298"/>
      <c r="N16" s="298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310"/>
      <c r="AJ16" s="310"/>
      <c r="AK16" s="11"/>
      <c r="AL16" s="11"/>
    </row>
    <row r="17" spans="1:38" s="16" customFormat="1" ht="12.75" hidden="1" customHeight="1">
      <c r="A17" s="24" t="s">
        <v>360</v>
      </c>
      <c r="B17" s="299">
        <f>B5+7</f>
        <v>43180</v>
      </c>
      <c r="C17" s="298"/>
      <c r="D17" s="298"/>
      <c r="E17" s="20"/>
      <c r="F17" s="20"/>
      <c r="G17" s="298">
        <f t="shared" ref="G17:H21" si="3">E17-C17</f>
        <v>0</v>
      </c>
      <c r="H17" s="298">
        <f t="shared" si="3"/>
        <v>0</v>
      </c>
      <c r="I17" s="25"/>
      <c r="J17" s="25"/>
      <c r="K17" s="20"/>
      <c r="L17" s="20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12</v>
      </c>
      <c r="AB17" s="9" t="str">
        <f>E13</f>
        <v>CPF-Q7S-002-N</v>
      </c>
      <c r="AC17" s="22" t="str">
        <f>A13</f>
        <v>CPF</v>
      </c>
      <c r="AD17" s="9" t="str">
        <f>A17</f>
        <v>MNL</v>
      </c>
      <c r="AE17" s="9">
        <f>C17</f>
        <v>0</v>
      </c>
      <c r="AF17" s="23">
        <f>E17</f>
        <v>0</v>
      </c>
      <c r="AG17" s="9"/>
      <c r="AH17" s="9"/>
      <c r="AI17" s="310"/>
      <c r="AJ17" s="310"/>
      <c r="AK17" s="11"/>
      <c r="AL17" s="11"/>
    </row>
    <row r="18" spans="1:38" s="16" customFormat="1" ht="12.75" hidden="1" customHeight="1">
      <c r="A18" s="24" t="s">
        <v>402</v>
      </c>
      <c r="B18" s="299">
        <f>B6+7</f>
        <v>43181</v>
      </c>
      <c r="C18" s="298">
        <v>50</v>
      </c>
      <c r="D18" s="298">
        <v>700</v>
      </c>
      <c r="E18" s="20">
        <v>20</v>
      </c>
      <c r="F18" s="20">
        <v>287</v>
      </c>
      <c r="G18" s="298">
        <f t="shared" si="3"/>
        <v>-30</v>
      </c>
      <c r="H18" s="298">
        <f t="shared" si="3"/>
        <v>-413</v>
      </c>
      <c r="I18" s="20"/>
      <c r="J18" s="20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12</v>
      </c>
      <c r="AB18" s="9" t="str">
        <f>E13</f>
        <v>CPF-Q7S-002-N</v>
      </c>
      <c r="AC18" s="22" t="str">
        <f>A13</f>
        <v>CPF</v>
      </c>
      <c r="AD18" s="9" t="str">
        <f>A18</f>
        <v>SFS</v>
      </c>
      <c r="AE18" s="9">
        <f>C18</f>
        <v>50</v>
      </c>
      <c r="AF18" s="23">
        <f>E18</f>
        <v>20</v>
      </c>
      <c r="AG18" s="9"/>
      <c r="AH18" s="9"/>
      <c r="AI18" s="310"/>
      <c r="AJ18" s="310"/>
      <c r="AK18" s="11"/>
      <c r="AL18" s="11"/>
    </row>
    <row r="19" spans="1:38" s="16" customFormat="1" ht="12.75" hidden="1" customHeight="1">
      <c r="A19" s="24"/>
      <c r="B19" s="27"/>
      <c r="C19" s="298"/>
      <c r="D19" s="298"/>
      <c r="E19" s="20"/>
      <c r="F19" s="20"/>
      <c r="G19" s="298">
        <f t="shared" si="3"/>
        <v>0</v>
      </c>
      <c r="H19" s="298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12</v>
      </c>
      <c r="AB19" s="9" t="str">
        <f>E13</f>
        <v>CPF-Q7S-002-N</v>
      </c>
      <c r="AC19" s="22" t="str">
        <f>A13</f>
        <v>CPF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310"/>
      <c r="AJ19" s="310"/>
      <c r="AK19" s="11"/>
      <c r="AL19" s="11"/>
    </row>
    <row r="20" spans="1:38" s="16" customFormat="1" ht="12.75" hidden="1" customHeight="1">
      <c r="A20" s="24" t="s">
        <v>21</v>
      </c>
      <c r="B20" s="299"/>
      <c r="C20" s="298"/>
      <c r="D20" s="298"/>
      <c r="E20" s="20"/>
      <c r="F20" s="20"/>
      <c r="G20" s="298">
        <f t="shared" si="3"/>
        <v>0</v>
      </c>
      <c r="H20" s="298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12</v>
      </c>
      <c r="AB20" s="9" t="str">
        <f>E13</f>
        <v>CPF-Q7S-002-N</v>
      </c>
      <c r="AC20" s="22" t="str">
        <f>A13</f>
        <v>CPF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310"/>
      <c r="AJ20" s="310"/>
      <c r="AK20" s="11"/>
      <c r="AL20" s="11"/>
    </row>
    <row r="21" spans="1:38" s="32" customFormat="1" ht="12.75" hidden="1" customHeight="1">
      <c r="A21" s="24" t="s">
        <v>22</v>
      </c>
      <c r="B21" s="28"/>
      <c r="C21" s="29">
        <v>50</v>
      </c>
      <c r="D21" s="29">
        <v>700</v>
      </c>
      <c r="E21" s="30">
        <f>SUM(E17:E20)</f>
        <v>20</v>
      </c>
      <c r="F21" s="30">
        <f>SUM(F17:F20)</f>
        <v>287</v>
      </c>
      <c r="G21" s="29">
        <f t="shared" si="3"/>
        <v>-30</v>
      </c>
      <c r="H21" s="29">
        <f t="shared" si="3"/>
        <v>-413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310"/>
      <c r="AJ21" s="310"/>
      <c r="AK21" s="310"/>
      <c r="AL21" s="310"/>
    </row>
    <row r="22" spans="1:38" s="32" customFormat="1" ht="12.75" hidden="1" customHeight="1">
      <c r="A22" s="33"/>
      <c r="C22" s="34"/>
      <c r="E22" s="258">
        <f>E21/C21</f>
        <v>0.4</v>
      </c>
      <c r="F22" s="258">
        <f>F21/D21</f>
        <v>0.41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310"/>
      <c r="AJ22" s="310"/>
      <c r="AK22" s="310"/>
      <c r="AL22" s="310"/>
    </row>
    <row r="23" spans="1:38" hidden="1"/>
    <row r="24" spans="1:38" hidden="1"/>
    <row r="25" spans="1:38" s="12" customFormat="1" ht="12.75" hidden="1" customHeight="1">
      <c r="A25" s="249" t="s">
        <v>347</v>
      </c>
      <c r="B25" s="250" t="s">
        <v>682</v>
      </c>
      <c r="C25" s="251"/>
      <c r="D25" s="252"/>
      <c r="E25" s="250" t="s">
        <v>508</v>
      </c>
      <c r="F25" s="250"/>
      <c r="G25" s="249" t="s">
        <v>0</v>
      </c>
      <c r="H25" s="253">
        <v>13</v>
      </c>
      <c r="I25" s="252"/>
      <c r="J25" s="254" t="s">
        <v>26</v>
      </c>
      <c r="K25" s="250">
        <v>0</v>
      </c>
      <c r="L25" s="249"/>
      <c r="M25" s="255"/>
      <c r="N25" s="250"/>
      <c r="O25" s="252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385"/>
      <c r="AJ25" s="385"/>
      <c r="AK25" s="11"/>
    </row>
    <row r="26" spans="1:38" s="16" customFormat="1" ht="12.75" hidden="1" customHeight="1">
      <c r="A26" s="13"/>
      <c r="B26" s="14"/>
      <c r="C26" s="646" t="s">
        <v>1</v>
      </c>
      <c r="D26" s="646"/>
      <c r="E26" s="646" t="s">
        <v>2</v>
      </c>
      <c r="F26" s="646"/>
      <c r="G26" s="646" t="s">
        <v>3</v>
      </c>
      <c r="H26" s="646"/>
      <c r="I26" s="646" t="s">
        <v>4</v>
      </c>
      <c r="J26" s="646"/>
      <c r="K26" s="646"/>
      <c r="L26" s="646"/>
      <c r="M26" s="646"/>
      <c r="N26" s="646"/>
      <c r="O26" s="647" t="s">
        <v>5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/>
      <c r="AB26" s="9"/>
      <c r="AC26" s="9"/>
      <c r="AD26" s="9"/>
      <c r="AE26" s="9"/>
      <c r="AF26" s="9"/>
      <c r="AG26" s="9"/>
      <c r="AH26" s="9"/>
      <c r="AI26" s="385"/>
      <c r="AJ26" s="385"/>
      <c r="AK26" s="11"/>
      <c r="AL26" s="11"/>
    </row>
    <row r="27" spans="1:38" s="16" customFormat="1" ht="12.75" hidden="1" customHeight="1">
      <c r="A27" s="17" t="s">
        <v>6</v>
      </c>
      <c r="B27" s="374" t="s">
        <v>7</v>
      </c>
      <c r="C27" s="646"/>
      <c r="D27" s="646"/>
      <c r="E27" s="646"/>
      <c r="F27" s="646"/>
      <c r="G27" s="646"/>
      <c r="H27" s="646"/>
      <c r="I27" s="373" t="s">
        <v>8</v>
      </c>
      <c r="J27" s="373" t="s">
        <v>9</v>
      </c>
      <c r="K27" s="373" t="s">
        <v>10</v>
      </c>
      <c r="L27" s="373" t="s">
        <v>11</v>
      </c>
      <c r="M27" s="646" t="s">
        <v>12</v>
      </c>
      <c r="N27" s="646"/>
      <c r="O27" s="64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/>
      <c r="AB27" s="9"/>
      <c r="AC27" s="9"/>
      <c r="AD27" s="9"/>
      <c r="AE27" s="9"/>
      <c r="AF27" s="9"/>
      <c r="AG27" s="9"/>
      <c r="AH27" s="9"/>
      <c r="AI27" s="385"/>
      <c r="AJ27" s="385"/>
      <c r="AK27" s="11"/>
      <c r="AL27" s="11"/>
    </row>
    <row r="28" spans="1:38" s="16" customFormat="1" ht="12.75" hidden="1" customHeight="1">
      <c r="A28" s="13"/>
      <c r="B28" s="14"/>
      <c r="C28" s="373" t="s">
        <v>13</v>
      </c>
      <c r="D28" s="373" t="s">
        <v>14</v>
      </c>
      <c r="E28" s="373" t="s">
        <v>13</v>
      </c>
      <c r="F28" s="373" t="s">
        <v>14</v>
      </c>
      <c r="G28" s="373" t="s">
        <v>13</v>
      </c>
      <c r="H28" s="373" t="s">
        <v>14</v>
      </c>
      <c r="I28" s="373" t="s">
        <v>13</v>
      </c>
      <c r="J28" s="373" t="s">
        <v>14</v>
      </c>
      <c r="K28" s="373" t="s">
        <v>13</v>
      </c>
      <c r="L28" s="373" t="s">
        <v>14</v>
      </c>
      <c r="M28" s="373"/>
      <c r="N28" s="373"/>
      <c r="O28" s="64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 t="s">
        <v>15</v>
      </c>
      <c r="AB28" s="9" t="s">
        <v>16</v>
      </c>
      <c r="AC28" s="9" t="s">
        <v>17</v>
      </c>
      <c r="AD28" s="9" t="s">
        <v>18</v>
      </c>
      <c r="AE28" s="9" t="s">
        <v>19</v>
      </c>
      <c r="AF28" s="9" t="s">
        <v>20</v>
      </c>
      <c r="AG28" s="9"/>
      <c r="AH28" s="9"/>
      <c r="AI28" s="385"/>
      <c r="AJ28" s="385"/>
      <c r="AK28" s="11"/>
      <c r="AL28" s="11"/>
    </row>
    <row r="29" spans="1:38" s="16" customFormat="1" ht="12.75" hidden="1" customHeight="1">
      <c r="A29" s="24" t="s">
        <v>360</v>
      </c>
      <c r="B29" s="374">
        <f>B17+7</f>
        <v>43187</v>
      </c>
      <c r="C29" s="373"/>
      <c r="D29" s="373"/>
      <c r="E29" s="20"/>
      <c r="F29" s="20"/>
      <c r="G29" s="373">
        <f t="shared" ref="G29:H33" si="6">E29-C29</f>
        <v>0</v>
      </c>
      <c r="H29" s="373">
        <f t="shared" si="6"/>
        <v>0</v>
      </c>
      <c r="I29" s="25"/>
      <c r="J29" s="25"/>
      <c r="K29" s="20"/>
      <c r="L29" s="20"/>
      <c r="M29" s="20">
        <f t="shared" ref="M29:N32" si="7">I29+K29</f>
        <v>0</v>
      </c>
      <c r="N29" s="20">
        <f t="shared" si="7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H25</f>
        <v>13</v>
      </c>
      <c r="AB29" s="9" t="str">
        <f>E25</f>
        <v>CPF-QYS-044-N</v>
      </c>
      <c r="AC29" s="22" t="str">
        <f>A25</f>
        <v>CPF</v>
      </c>
      <c r="AD29" s="9" t="str">
        <f>A29</f>
        <v>MNL</v>
      </c>
      <c r="AE29" s="9">
        <f>C29</f>
        <v>0</v>
      </c>
      <c r="AF29" s="23">
        <f>E29</f>
        <v>0</v>
      </c>
      <c r="AG29" s="9"/>
      <c r="AH29" s="9"/>
      <c r="AI29" s="385"/>
      <c r="AJ29" s="385"/>
      <c r="AK29" s="11"/>
      <c r="AL29" s="11"/>
    </row>
    <row r="30" spans="1:38" s="16" customFormat="1" ht="12.75" hidden="1" customHeight="1">
      <c r="A30" s="24" t="s">
        <v>402</v>
      </c>
      <c r="B30" s="374">
        <f>B18+7</f>
        <v>43188</v>
      </c>
      <c r="C30" s="373">
        <v>50</v>
      </c>
      <c r="D30" s="373">
        <v>700</v>
      </c>
      <c r="E30" s="20">
        <v>16</v>
      </c>
      <c r="F30" s="20">
        <v>100</v>
      </c>
      <c r="G30" s="373">
        <f t="shared" si="6"/>
        <v>-34</v>
      </c>
      <c r="H30" s="373">
        <f t="shared" si="6"/>
        <v>-600</v>
      </c>
      <c r="I30" s="20"/>
      <c r="J30" s="20"/>
      <c r="K30" s="20"/>
      <c r="L30" s="20"/>
      <c r="M30" s="20">
        <f t="shared" si="7"/>
        <v>0</v>
      </c>
      <c r="N30" s="20">
        <f t="shared" si="7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H25</f>
        <v>13</v>
      </c>
      <c r="AB30" s="9" t="str">
        <f>E25</f>
        <v>CPF-QYS-044-N</v>
      </c>
      <c r="AC30" s="22" t="str">
        <f>A25</f>
        <v>CPF</v>
      </c>
      <c r="AD30" s="9" t="str">
        <f>A30</f>
        <v>SFS</v>
      </c>
      <c r="AE30" s="9">
        <f>C30</f>
        <v>50</v>
      </c>
      <c r="AF30" s="23">
        <f>E30</f>
        <v>16</v>
      </c>
      <c r="AG30" s="9"/>
      <c r="AH30" s="9"/>
      <c r="AI30" s="385"/>
      <c r="AJ30" s="385"/>
      <c r="AK30" s="11"/>
      <c r="AL30" s="11"/>
    </row>
    <row r="31" spans="1:38" s="16" customFormat="1" ht="12.75" hidden="1" customHeight="1">
      <c r="A31" s="24"/>
      <c r="B31" s="27"/>
      <c r="C31" s="373"/>
      <c r="D31" s="373"/>
      <c r="E31" s="20"/>
      <c r="F31" s="20"/>
      <c r="G31" s="373">
        <f t="shared" si="6"/>
        <v>0</v>
      </c>
      <c r="H31" s="373">
        <f t="shared" si="6"/>
        <v>0</v>
      </c>
      <c r="I31" s="20"/>
      <c r="J31" s="20"/>
      <c r="K31" s="20"/>
      <c r="L31" s="20"/>
      <c r="M31" s="20">
        <f t="shared" si="7"/>
        <v>0</v>
      </c>
      <c r="N31" s="20">
        <f t="shared" si="7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>
        <f>H25</f>
        <v>13</v>
      </c>
      <c r="AB31" s="9" t="str">
        <f>E25</f>
        <v>CPF-QYS-044-N</v>
      </c>
      <c r="AC31" s="22" t="str">
        <f>A25</f>
        <v>CPF</v>
      </c>
      <c r="AD31" s="9">
        <f>A31</f>
        <v>0</v>
      </c>
      <c r="AE31" s="9">
        <f>C31</f>
        <v>0</v>
      </c>
      <c r="AF31" s="23">
        <f>E31</f>
        <v>0</v>
      </c>
      <c r="AG31" s="9"/>
      <c r="AH31" s="9"/>
      <c r="AI31" s="385"/>
      <c r="AJ31" s="385"/>
      <c r="AK31" s="11"/>
      <c r="AL31" s="11"/>
    </row>
    <row r="32" spans="1:38" s="16" customFormat="1" ht="12.75" hidden="1" customHeight="1">
      <c r="A32" s="24" t="s">
        <v>21</v>
      </c>
      <c r="B32" s="374"/>
      <c r="C32" s="373"/>
      <c r="D32" s="373"/>
      <c r="E32" s="20"/>
      <c r="F32" s="20"/>
      <c r="G32" s="373">
        <f t="shared" si="6"/>
        <v>0</v>
      </c>
      <c r="H32" s="373">
        <f t="shared" si="6"/>
        <v>0</v>
      </c>
      <c r="I32" s="20"/>
      <c r="J32" s="20"/>
      <c r="K32" s="20"/>
      <c r="L32" s="20"/>
      <c r="M32" s="20">
        <f t="shared" si="7"/>
        <v>0</v>
      </c>
      <c r="N32" s="20">
        <f t="shared" si="7"/>
        <v>0</v>
      </c>
      <c r="O32" s="2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>
        <f>H25</f>
        <v>13</v>
      </c>
      <c r="AB32" s="9" t="str">
        <f>E25</f>
        <v>CPF-QYS-044-N</v>
      </c>
      <c r="AC32" s="22" t="str">
        <f>A25</f>
        <v>CPF</v>
      </c>
      <c r="AD32" s="9" t="str">
        <f>A32</f>
        <v>COSCO T/S</v>
      </c>
      <c r="AE32" s="9">
        <f>C32</f>
        <v>0</v>
      </c>
      <c r="AF32" s="23">
        <f>E32</f>
        <v>0</v>
      </c>
      <c r="AG32" s="9"/>
      <c r="AH32" s="9"/>
      <c r="AI32" s="385"/>
      <c r="AJ32" s="385"/>
      <c r="AK32" s="11"/>
      <c r="AL32" s="11"/>
    </row>
    <row r="33" spans="1:38" s="32" customFormat="1" ht="12.75" hidden="1" customHeight="1">
      <c r="A33" s="24" t="s">
        <v>22</v>
      </c>
      <c r="B33" s="28"/>
      <c r="C33" s="29">
        <v>50</v>
      </c>
      <c r="D33" s="29">
        <v>700</v>
      </c>
      <c r="E33" s="30">
        <f>SUM(E29:E32)</f>
        <v>16</v>
      </c>
      <c r="F33" s="30">
        <f>SUM(F29:F32)</f>
        <v>100</v>
      </c>
      <c r="G33" s="29">
        <f t="shared" si="6"/>
        <v>-34</v>
      </c>
      <c r="H33" s="29">
        <f t="shared" si="6"/>
        <v>-600</v>
      </c>
      <c r="I33" s="31">
        <f t="shared" ref="I33:N33" si="8">SUM(I29:I32)</f>
        <v>0</v>
      </c>
      <c r="J33" s="31">
        <f t="shared" si="8"/>
        <v>0</v>
      </c>
      <c r="K33" s="31">
        <f t="shared" si="8"/>
        <v>0</v>
      </c>
      <c r="L33" s="31">
        <f t="shared" si="8"/>
        <v>0</v>
      </c>
      <c r="M33" s="31">
        <f t="shared" si="8"/>
        <v>0</v>
      </c>
      <c r="N33" s="31">
        <f t="shared" si="8"/>
        <v>0</v>
      </c>
      <c r="O33" s="2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/>
      <c r="AB33" s="9"/>
      <c r="AC33" s="22"/>
      <c r="AD33" s="9"/>
      <c r="AE33" s="9"/>
      <c r="AF33" s="9"/>
      <c r="AG33" s="9"/>
      <c r="AH33" s="9"/>
      <c r="AI33" s="385"/>
      <c r="AJ33" s="385"/>
      <c r="AK33" s="385"/>
      <c r="AL33" s="385"/>
    </row>
    <row r="34" spans="1:38" s="32" customFormat="1" ht="12.75" hidden="1" customHeight="1">
      <c r="A34" s="33"/>
      <c r="C34" s="34"/>
      <c r="E34" s="258">
        <f>E33/C33</f>
        <v>0.32</v>
      </c>
      <c r="F34" s="258">
        <f>F33/D33</f>
        <v>0.14285714285714285</v>
      </c>
      <c r="I34" s="15"/>
      <c r="J34" s="3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/>
      <c r="AB34" s="9"/>
      <c r="AC34" s="22"/>
      <c r="AD34" s="9"/>
      <c r="AE34" s="9"/>
      <c r="AF34" s="9"/>
      <c r="AG34" s="9"/>
      <c r="AH34" s="9"/>
      <c r="AI34" s="385"/>
      <c r="AJ34" s="385"/>
      <c r="AK34" s="385"/>
      <c r="AL34" s="385"/>
    </row>
    <row r="35" spans="1:38" hidden="1"/>
    <row r="36" spans="1:38" hidden="1"/>
    <row r="37" spans="1:38" s="12" customFormat="1" ht="12.75" customHeight="1">
      <c r="A37" s="249" t="s">
        <v>347</v>
      </c>
      <c r="B37" s="250" t="s">
        <v>693</v>
      </c>
      <c r="C37" s="251"/>
      <c r="D37" s="252"/>
      <c r="E37" s="250" t="s">
        <v>695</v>
      </c>
      <c r="F37" s="250"/>
      <c r="G37" s="249" t="s">
        <v>0</v>
      </c>
      <c r="H37" s="253">
        <v>14</v>
      </c>
      <c r="I37" s="252"/>
      <c r="J37" s="254" t="s">
        <v>26</v>
      </c>
      <c r="K37" s="250">
        <v>0</v>
      </c>
      <c r="L37" s="249"/>
      <c r="M37" s="255"/>
      <c r="N37" s="250"/>
      <c r="O37" s="252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9"/>
      <c r="AB37" s="9"/>
      <c r="AC37" s="9"/>
      <c r="AD37" s="9"/>
      <c r="AE37" s="9"/>
      <c r="AF37" s="9"/>
      <c r="AG37" s="9"/>
      <c r="AH37" s="9"/>
      <c r="AI37" s="418"/>
      <c r="AJ37" s="418"/>
      <c r="AK37" s="11"/>
    </row>
    <row r="38" spans="1:38" s="16" customFormat="1" ht="12.75" customHeight="1">
      <c r="A38" s="13"/>
      <c r="B38" s="14"/>
      <c r="C38" s="646" t="s">
        <v>1</v>
      </c>
      <c r="D38" s="646"/>
      <c r="E38" s="646" t="s">
        <v>2</v>
      </c>
      <c r="F38" s="646"/>
      <c r="G38" s="646" t="s">
        <v>3</v>
      </c>
      <c r="H38" s="646"/>
      <c r="I38" s="646" t="s">
        <v>4</v>
      </c>
      <c r="J38" s="646"/>
      <c r="K38" s="646"/>
      <c r="L38" s="646"/>
      <c r="M38" s="646"/>
      <c r="N38" s="646"/>
      <c r="O38" s="647" t="s">
        <v>5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/>
      <c r="AB38" s="9"/>
      <c r="AC38" s="9"/>
      <c r="AD38" s="9"/>
      <c r="AE38" s="9"/>
      <c r="AF38" s="9"/>
      <c r="AG38" s="9"/>
      <c r="AH38" s="9"/>
      <c r="AI38" s="418"/>
      <c r="AJ38" s="418"/>
      <c r="AK38" s="11"/>
      <c r="AL38" s="11"/>
    </row>
    <row r="39" spans="1:38" s="16" customFormat="1" ht="12.75" customHeight="1">
      <c r="A39" s="17" t="s">
        <v>6</v>
      </c>
      <c r="B39" s="417" t="s">
        <v>7</v>
      </c>
      <c r="C39" s="646"/>
      <c r="D39" s="646"/>
      <c r="E39" s="646"/>
      <c r="F39" s="646"/>
      <c r="G39" s="646"/>
      <c r="H39" s="646"/>
      <c r="I39" s="416" t="s">
        <v>8</v>
      </c>
      <c r="J39" s="416" t="s">
        <v>9</v>
      </c>
      <c r="K39" s="416" t="s">
        <v>10</v>
      </c>
      <c r="L39" s="416" t="s">
        <v>11</v>
      </c>
      <c r="M39" s="646" t="s">
        <v>12</v>
      </c>
      <c r="N39" s="646"/>
      <c r="O39" s="647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/>
      <c r="AB39" s="9"/>
      <c r="AC39" s="9"/>
      <c r="AD39" s="9"/>
      <c r="AE39" s="9"/>
      <c r="AF39" s="9"/>
      <c r="AG39" s="9"/>
      <c r="AH39" s="9"/>
      <c r="AI39" s="418"/>
      <c r="AJ39" s="418"/>
      <c r="AK39" s="11"/>
      <c r="AL39" s="11"/>
    </row>
    <row r="40" spans="1:38" s="16" customFormat="1" ht="12.75" customHeight="1">
      <c r="A40" s="13"/>
      <c r="B40" s="14"/>
      <c r="C40" s="416" t="s">
        <v>13</v>
      </c>
      <c r="D40" s="416" t="s">
        <v>14</v>
      </c>
      <c r="E40" s="416" t="s">
        <v>13</v>
      </c>
      <c r="F40" s="416" t="s">
        <v>14</v>
      </c>
      <c r="G40" s="416" t="s">
        <v>13</v>
      </c>
      <c r="H40" s="416" t="s">
        <v>14</v>
      </c>
      <c r="I40" s="416" t="s">
        <v>13</v>
      </c>
      <c r="J40" s="416" t="s">
        <v>14</v>
      </c>
      <c r="K40" s="416" t="s">
        <v>13</v>
      </c>
      <c r="L40" s="416" t="s">
        <v>14</v>
      </c>
      <c r="M40" s="416"/>
      <c r="N40" s="416"/>
      <c r="O40" s="647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 t="s">
        <v>15</v>
      </c>
      <c r="AB40" s="9" t="s">
        <v>16</v>
      </c>
      <c r="AC40" s="9" t="s">
        <v>17</v>
      </c>
      <c r="AD40" s="9" t="s">
        <v>18</v>
      </c>
      <c r="AE40" s="9" t="s">
        <v>19</v>
      </c>
      <c r="AF40" s="9" t="s">
        <v>20</v>
      </c>
      <c r="AG40" s="9"/>
      <c r="AH40" s="9"/>
      <c r="AI40" s="418"/>
      <c r="AJ40" s="418"/>
      <c r="AK40" s="11"/>
      <c r="AL40" s="11"/>
    </row>
    <row r="41" spans="1:38" s="16" customFormat="1" ht="12.75" customHeight="1">
      <c r="A41" s="24" t="s">
        <v>360</v>
      </c>
      <c r="B41" s="417">
        <f>B29+7</f>
        <v>43194</v>
      </c>
      <c r="C41" s="416"/>
      <c r="D41" s="416"/>
      <c r="E41" s="20"/>
      <c r="F41" s="20"/>
      <c r="G41" s="416">
        <f t="shared" ref="G41:H45" si="9">E41-C41</f>
        <v>0</v>
      </c>
      <c r="H41" s="416">
        <f t="shared" si="9"/>
        <v>0</v>
      </c>
      <c r="I41" s="25"/>
      <c r="J41" s="25"/>
      <c r="K41" s="20"/>
      <c r="L41" s="20"/>
      <c r="M41" s="20">
        <f t="shared" ref="M41:N44" si="10">I41+K41</f>
        <v>0</v>
      </c>
      <c r="N41" s="20">
        <f t="shared" si="10"/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>
        <f>H37</f>
        <v>14</v>
      </c>
      <c r="AB41" s="9" t="str">
        <f>E37</f>
        <v>CPF-Q7S-003-N</v>
      </c>
      <c r="AC41" s="22" t="str">
        <f>A37</f>
        <v>CPF</v>
      </c>
      <c r="AD41" s="9" t="str">
        <f>A41</f>
        <v>MNL</v>
      </c>
      <c r="AE41" s="9">
        <f>C41</f>
        <v>0</v>
      </c>
      <c r="AF41" s="23">
        <f>E41</f>
        <v>0</v>
      </c>
      <c r="AG41" s="9"/>
      <c r="AH41" s="9"/>
      <c r="AI41" s="418"/>
      <c r="AJ41" s="418"/>
      <c r="AK41" s="11"/>
      <c r="AL41" s="11"/>
    </row>
    <row r="42" spans="1:38" s="16" customFormat="1" ht="12.75" customHeight="1">
      <c r="A42" s="24" t="s">
        <v>402</v>
      </c>
      <c r="B42" s="417">
        <f>B30+7</f>
        <v>43195</v>
      </c>
      <c r="C42" s="416">
        <v>50</v>
      </c>
      <c r="D42" s="416">
        <v>700</v>
      </c>
      <c r="E42" s="20">
        <v>44</v>
      </c>
      <c r="F42" s="20">
        <v>485</v>
      </c>
      <c r="G42" s="416">
        <f t="shared" si="9"/>
        <v>-6</v>
      </c>
      <c r="H42" s="416">
        <f t="shared" si="9"/>
        <v>-215</v>
      </c>
      <c r="I42" s="20"/>
      <c r="J42" s="20"/>
      <c r="K42" s="20"/>
      <c r="L42" s="20"/>
      <c r="M42" s="20">
        <f t="shared" si="10"/>
        <v>0</v>
      </c>
      <c r="N42" s="20">
        <f t="shared" si="10"/>
        <v>0</v>
      </c>
      <c r="O42" s="2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>
        <f>H37</f>
        <v>14</v>
      </c>
      <c r="AB42" s="9" t="str">
        <f>E37</f>
        <v>CPF-Q7S-003-N</v>
      </c>
      <c r="AC42" s="22" t="str">
        <f>A37</f>
        <v>CPF</v>
      </c>
      <c r="AD42" s="9" t="str">
        <f>A42</f>
        <v>SFS</v>
      </c>
      <c r="AE42" s="9">
        <f>C42</f>
        <v>50</v>
      </c>
      <c r="AF42" s="23">
        <f>E42</f>
        <v>44</v>
      </c>
      <c r="AG42" s="9"/>
      <c r="AH42" s="9"/>
      <c r="AI42" s="418"/>
      <c r="AJ42" s="418"/>
      <c r="AK42" s="11"/>
      <c r="AL42" s="11"/>
    </row>
    <row r="43" spans="1:38" s="16" customFormat="1" ht="12.75" customHeight="1">
      <c r="A43" s="24"/>
      <c r="B43" s="27"/>
      <c r="C43" s="416"/>
      <c r="D43" s="416"/>
      <c r="E43" s="20"/>
      <c r="F43" s="20"/>
      <c r="G43" s="416">
        <f t="shared" si="9"/>
        <v>0</v>
      </c>
      <c r="H43" s="416">
        <f t="shared" si="9"/>
        <v>0</v>
      </c>
      <c r="I43" s="20"/>
      <c r="J43" s="20"/>
      <c r="K43" s="20"/>
      <c r="L43" s="20"/>
      <c r="M43" s="20">
        <f t="shared" si="10"/>
        <v>0</v>
      </c>
      <c r="N43" s="20">
        <f t="shared" si="10"/>
        <v>0</v>
      </c>
      <c r="O43" s="2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>
        <f>H37</f>
        <v>14</v>
      </c>
      <c r="AB43" s="9" t="str">
        <f>E37</f>
        <v>CPF-Q7S-003-N</v>
      </c>
      <c r="AC43" s="22" t="str">
        <f>A37</f>
        <v>CPF</v>
      </c>
      <c r="AD43" s="9">
        <f>A43</f>
        <v>0</v>
      </c>
      <c r="AE43" s="9">
        <f>C43</f>
        <v>0</v>
      </c>
      <c r="AF43" s="23">
        <f>E43</f>
        <v>0</v>
      </c>
      <c r="AG43" s="9"/>
      <c r="AH43" s="9"/>
      <c r="AI43" s="418"/>
      <c r="AJ43" s="418"/>
      <c r="AK43" s="11"/>
      <c r="AL43" s="11"/>
    </row>
    <row r="44" spans="1:38" s="16" customFormat="1" ht="12.75" customHeight="1">
      <c r="A44" s="24" t="s">
        <v>21</v>
      </c>
      <c r="B44" s="417"/>
      <c r="C44" s="416"/>
      <c r="D44" s="416"/>
      <c r="E44" s="20"/>
      <c r="F44" s="20"/>
      <c r="G44" s="416">
        <f t="shared" si="9"/>
        <v>0</v>
      </c>
      <c r="H44" s="416">
        <f t="shared" si="9"/>
        <v>0</v>
      </c>
      <c r="I44" s="20"/>
      <c r="J44" s="20"/>
      <c r="K44" s="20"/>
      <c r="L44" s="20"/>
      <c r="M44" s="20">
        <f t="shared" si="10"/>
        <v>0</v>
      </c>
      <c r="N44" s="20">
        <f t="shared" si="10"/>
        <v>0</v>
      </c>
      <c r="O44" s="2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9">
        <f>H37</f>
        <v>14</v>
      </c>
      <c r="AB44" s="9" t="str">
        <f>E37</f>
        <v>CPF-Q7S-003-N</v>
      </c>
      <c r="AC44" s="22" t="str">
        <f>A37</f>
        <v>CPF</v>
      </c>
      <c r="AD44" s="9" t="str">
        <f>A44</f>
        <v>COSCO T/S</v>
      </c>
      <c r="AE44" s="9">
        <f>C44</f>
        <v>0</v>
      </c>
      <c r="AF44" s="23">
        <f>E44</f>
        <v>0</v>
      </c>
      <c r="AG44" s="9"/>
      <c r="AH44" s="9"/>
      <c r="AI44" s="418"/>
      <c r="AJ44" s="418"/>
      <c r="AK44" s="11"/>
      <c r="AL44" s="11"/>
    </row>
    <row r="45" spans="1:38" s="32" customFormat="1" ht="12.75" customHeight="1">
      <c r="A45" s="24" t="s">
        <v>22</v>
      </c>
      <c r="B45" s="28"/>
      <c r="C45" s="29">
        <v>50</v>
      </c>
      <c r="D45" s="29">
        <v>700</v>
      </c>
      <c r="E45" s="30">
        <f>SUM(E41:E44)</f>
        <v>44</v>
      </c>
      <c r="F45" s="30">
        <f>SUM(F41:F44)</f>
        <v>485</v>
      </c>
      <c r="G45" s="29">
        <f t="shared" si="9"/>
        <v>-6</v>
      </c>
      <c r="H45" s="29">
        <f t="shared" si="9"/>
        <v>-215</v>
      </c>
      <c r="I45" s="31">
        <f t="shared" ref="I45:N45" si="11">SUM(I41:I44)</f>
        <v>0</v>
      </c>
      <c r="J45" s="31">
        <f t="shared" si="11"/>
        <v>0</v>
      </c>
      <c r="K45" s="31">
        <f t="shared" si="11"/>
        <v>0</v>
      </c>
      <c r="L45" s="31">
        <f t="shared" si="11"/>
        <v>0</v>
      </c>
      <c r="M45" s="31">
        <f t="shared" si="11"/>
        <v>0</v>
      </c>
      <c r="N45" s="31">
        <f t="shared" si="11"/>
        <v>0</v>
      </c>
      <c r="O45" s="2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9"/>
      <c r="AB45" s="9"/>
      <c r="AC45" s="22"/>
      <c r="AD45" s="9"/>
      <c r="AE45" s="9"/>
      <c r="AF45" s="9"/>
      <c r="AG45" s="9"/>
      <c r="AH45" s="9"/>
      <c r="AI45" s="418"/>
      <c r="AJ45" s="418"/>
      <c r="AK45" s="418"/>
      <c r="AL45" s="418"/>
    </row>
    <row r="46" spans="1:38" s="32" customFormat="1" ht="12.75" customHeight="1">
      <c r="A46" s="33"/>
      <c r="C46" s="34"/>
      <c r="E46" s="258">
        <f>E45/C45</f>
        <v>0.88</v>
      </c>
      <c r="F46" s="258">
        <f>F45/D45</f>
        <v>0.69285714285714284</v>
      </c>
      <c r="I46" s="15"/>
      <c r="J46" s="36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/>
      <c r="AB46" s="9"/>
      <c r="AC46" s="22"/>
      <c r="AD46" s="9"/>
      <c r="AE46" s="9"/>
      <c r="AF46" s="9"/>
      <c r="AG46" s="9"/>
      <c r="AH46" s="9"/>
      <c r="AI46" s="418"/>
      <c r="AJ46" s="418"/>
      <c r="AK46" s="418"/>
      <c r="AL46" s="418"/>
    </row>
    <row r="49" spans="1:38" s="12" customFormat="1" ht="12.75" customHeight="1">
      <c r="A49" s="249" t="s">
        <v>347</v>
      </c>
      <c r="B49" s="250" t="s">
        <v>683</v>
      </c>
      <c r="C49" s="251"/>
      <c r="D49" s="252"/>
      <c r="E49" s="250" t="s">
        <v>684</v>
      </c>
      <c r="F49" s="250"/>
      <c r="G49" s="249" t="s">
        <v>0</v>
      </c>
      <c r="H49" s="253">
        <v>15</v>
      </c>
      <c r="I49" s="252"/>
      <c r="J49" s="254" t="s">
        <v>26</v>
      </c>
      <c r="K49" s="250">
        <v>0</v>
      </c>
      <c r="L49" s="249"/>
      <c r="M49" s="255"/>
      <c r="N49" s="250"/>
      <c r="O49" s="252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  <c r="AA49" s="9"/>
      <c r="AB49" s="9"/>
      <c r="AC49" s="9"/>
      <c r="AD49" s="9"/>
      <c r="AE49" s="9"/>
      <c r="AF49" s="9"/>
      <c r="AG49" s="9"/>
      <c r="AH49" s="9"/>
      <c r="AI49" s="485"/>
      <c r="AJ49" s="485"/>
      <c r="AK49" s="11"/>
    </row>
    <row r="50" spans="1:38" s="16" customFormat="1" ht="12.75" customHeight="1">
      <c r="A50" s="13"/>
      <c r="B50" s="14"/>
      <c r="C50" s="646" t="s">
        <v>1</v>
      </c>
      <c r="D50" s="646"/>
      <c r="E50" s="646" t="s">
        <v>2</v>
      </c>
      <c r="F50" s="646"/>
      <c r="G50" s="646" t="s">
        <v>3</v>
      </c>
      <c r="H50" s="646"/>
      <c r="I50" s="646" t="s">
        <v>4</v>
      </c>
      <c r="J50" s="646"/>
      <c r="K50" s="646"/>
      <c r="L50" s="646"/>
      <c r="M50" s="646"/>
      <c r="N50" s="646"/>
      <c r="O50" s="647" t="s">
        <v>5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9"/>
      <c r="AB50" s="9"/>
      <c r="AC50" s="9"/>
      <c r="AD50" s="9"/>
      <c r="AE50" s="9"/>
      <c r="AF50" s="9"/>
      <c r="AG50" s="9"/>
      <c r="AH50" s="9"/>
      <c r="AI50" s="485"/>
      <c r="AJ50" s="485"/>
      <c r="AK50" s="11"/>
      <c r="AL50" s="11"/>
    </row>
    <row r="51" spans="1:38" s="16" customFormat="1" ht="12.75" customHeight="1">
      <c r="A51" s="17" t="s">
        <v>6</v>
      </c>
      <c r="B51" s="484" t="s">
        <v>7</v>
      </c>
      <c r="C51" s="646"/>
      <c r="D51" s="646"/>
      <c r="E51" s="646"/>
      <c r="F51" s="646"/>
      <c r="G51" s="646"/>
      <c r="H51" s="646"/>
      <c r="I51" s="483" t="s">
        <v>8</v>
      </c>
      <c r="J51" s="483" t="s">
        <v>9</v>
      </c>
      <c r="K51" s="483" t="s">
        <v>10</v>
      </c>
      <c r="L51" s="483" t="s">
        <v>11</v>
      </c>
      <c r="M51" s="646" t="s">
        <v>12</v>
      </c>
      <c r="N51" s="646"/>
      <c r="O51" s="647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9"/>
      <c r="AB51" s="9"/>
      <c r="AC51" s="9"/>
      <c r="AD51" s="9"/>
      <c r="AE51" s="9"/>
      <c r="AF51" s="9"/>
      <c r="AG51" s="9"/>
      <c r="AH51" s="9"/>
      <c r="AI51" s="485"/>
      <c r="AJ51" s="485"/>
      <c r="AK51" s="11"/>
      <c r="AL51" s="11"/>
    </row>
    <row r="52" spans="1:38" s="16" customFormat="1" ht="12.75" customHeight="1">
      <c r="A52" s="13"/>
      <c r="B52" s="14"/>
      <c r="C52" s="483" t="s">
        <v>13</v>
      </c>
      <c r="D52" s="483" t="s">
        <v>14</v>
      </c>
      <c r="E52" s="483" t="s">
        <v>13</v>
      </c>
      <c r="F52" s="483" t="s">
        <v>14</v>
      </c>
      <c r="G52" s="483" t="s">
        <v>13</v>
      </c>
      <c r="H52" s="483" t="s">
        <v>14</v>
      </c>
      <c r="I52" s="483" t="s">
        <v>13</v>
      </c>
      <c r="J52" s="483" t="s">
        <v>14</v>
      </c>
      <c r="K52" s="483" t="s">
        <v>13</v>
      </c>
      <c r="L52" s="483" t="s">
        <v>14</v>
      </c>
      <c r="M52" s="483"/>
      <c r="N52" s="483"/>
      <c r="O52" s="647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9" t="s">
        <v>15</v>
      </c>
      <c r="AB52" s="9" t="s">
        <v>16</v>
      </c>
      <c r="AC52" s="9" t="s">
        <v>17</v>
      </c>
      <c r="AD52" s="9" t="s">
        <v>18</v>
      </c>
      <c r="AE52" s="9" t="s">
        <v>19</v>
      </c>
      <c r="AF52" s="9" t="s">
        <v>20</v>
      </c>
      <c r="AG52" s="9"/>
      <c r="AH52" s="9"/>
      <c r="AI52" s="485"/>
      <c r="AJ52" s="485"/>
      <c r="AK52" s="11"/>
      <c r="AL52" s="11"/>
    </row>
    <row r="53" spans="1:38" s="16" customFormat="1" ht="12.75" customHeight="1">
      <c r="A53" s="24" t="s">
        <v>360</v>
      </c>
      <c r="B53" s="484">
        <f>B41+7</f>
        <v>43201</v>
      </c>
      <c r="C53" s="483"/>
      <c r="D53" s="483"/>
      <c r="E53" s="20"/>
      <c r="F53" s="20"/>
      <c r="G53" s="483">
        <f t="shared" ref="G53:H57" si="12">E53-C53</f>
        <v>0</v>
      </c>
      <c r="H53" s="483">
        <f t="shared" si="12"/>
        <v>0</v>
      </c>
      <c r="I53" s="25"/>
      <c r="J53" s="25"/>
      <c r="K53" s="20"/>
      <c r="L53" s="20"/>
      <c r="M53" s="20">
        <f t="shared" ref="M53:N56" si="13">I53+K53</f>
        <v>0</v>
      </c>
      <c r="N53" s="20">
        <f t="shared" si="13"/>
        <v>0</v>
      </c>
      <c r="O53" s="21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9">
        <f>H49</f>
        <v>15</v>
      </c>
      <c r="AB53" s="9" t="str">
        <f>E49</f>
        <v>CPF-QYS-045-N</v>
      </c>
      <c r="AC53" s="22" t="str">
        <f>A49</f>
        <v>CPF</v>
      </c>
      <c r="AD53" s="9" t="str">
        <f>A53</f>
        <v>MNL</v>
      </c>
      <c r="AE53" s="9">
        <f>C53</f>
        <v>0</v>
      </c>
      <c r="AF53" s="23">
        <f>E53</f>
        <v>0</v>
      </c>
      <c r="AG53" s="9"/>
      <c r="AH53" s="9"/>
      <c r="AI53" s="485"/>
      <c r="AJ53" s="485"/>
      <c r="AK53" s="11"/>
      <c r="AL53" s="11"/>
    </row>
    <row r="54" spans="1:38" s="16" customFormat="1" ht="12.75" customHeight="1">
      <c r="A54" s="24" t="s">
        <v>402</v>
      </c>
      <c r="B54" s="484">
        <f>B42+7</f>
        <v>43202</v>
      </c>
      <c r="C54" s="483">
        <v>50</v>
      </c>
      <c r="D54" s="483">
        <v>700</v>
      </c>
      <c r="E54" s="20">
        <v>4</v>
      </c>
      <c r="F54" s="20">
        <v>24</v>
      </c>
      <c r="G54" s="483">
        <f t="shared" si="12"/>
        <v>-46</v>
      </c>
      <c r="H54" s="483">
        <f t="shared" si="12"/>
        <v>-676</v>
      </c>
      <c r="I54" s="20"/>
      <c r="J54" s="20"/>
      <c r="K54" s="20"/>
      <c r="L54" s="20"/>
      <c r="M54" s="20">
        <f t="shared" si="13"/>
        <v>0</v>
      </c>
      <c r="N54" s="20">
        <f t="shared" si="13"/>
        <v>0</v>
      </c>
      <c r="O54" s="21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9">
        <f>H49</f>
        <v>15</v>
      </c>
      <c r="AB54" s="9" t="str">
        <f>E49</f>
        <v>CPF-QYS-045-N</v>
      </c>
      <c r="AC54" s="22" t="str">
        <f>A49</f>
        <v>CPF</v>
      </c>
      <c r="AD54" s="9" t="str">
        <f>A54</f>
        <v>SFS</v>
      </c>
      <c r="AE54" s="9">
        <f>C54</f>
        <v>50</v>
      </c>
      <c r="AF54" s="23">
        <f>E54</f>
        <v>4</v>
      </c>
      <c r="AG54" s="9"/>
      <c r="AH54" s="9"/>
      <c r="AI54" s="485"/>
      <c r="AJ54" s="485"/>
      <c r="AK54" s="11"/>
      <c r="AL54" s="11"/>
    </row>
    <row r="55" spans="1:38" s="16" customFormat="1" ht="12.75" customHeight="1">
      <c r="A55" s="24"/>
      <c r="B55" s="27"/>
      <c r="C55" s="483"/>
      <c r="D55" s="483"/>
      <c r="E55" s="20"/>
      <c r="F55" s="20"/>
      <c r="G55" s="483">
        <f t="shared" si="12"/>
        <v>0</v>
      </c>
      <c r="H55" s="483">
        <f t="shared" si="12"/>
        <v>0</v>
      </c>
      <c r="I55" s="20"/>
      <c r="J55" s="20"/>
      <c r="K55" s="20"/>
      <c r="L55" s="20"/>
      <c r="M55" s="20">
        <f t="shared" si="13"/>
        <v>0</v>
      </c>
      <c r="N55" s="20">
        <f t="shared" si="13"/>
        <v>0</v>
      </c>
      <c r="O55" s="21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9">
        <f>H49</f>
        <v>15</v>
      </c>
      <c r="AB55" s="9" t="str">
        <f>E49</f>
        <v>CPF-QYS-045-N</v>
      </c>
      <c r="AC55" s="22" t="str">
        <f>A49</f>
        <v>CPF</v>
      </c>
      <c r="AD55" s="9">
        <f>A55</f>
        <v>0</v>
      </c>
      <c r="AE55" s="9">
        <f>C55</f>
        <v>0</v>
      </c>
      <c r="AF55" s="23">
        <f>E55</f>
        <v>0</v>
      </c>
      <c r="AG55" s="9"/>
      <c r="AH55" s="9"/>
      <c r="AI55" s="485"/>
      <c r="AJ55" s="485"/>
      <c r="AK55" s="11"/>
      <c r="AL55" s="11"/>
    </row>
    <row r="56" spans="1:38" s="16" customFormat="1" ht="12.75" customHeight="1">
      <c r="A56" s="24" t="s">
        <v>21</v>
      </c>
      <c r="B56" s="484"/>
      <c r="C56" s="483"/>
      <c r="D56" s="483"/>
      <c r="E56" s="20"/>
      <c r="F56" s="20"/>
      <c r="G56" s="483">
        <f t="shared" si="12"/>
        <v>0</v>
      </c>
      <c r="H56" s="483">
        <f t="shared" si="12"/>
        <v>0</v>
      </c>
      <c r="I56" s="20"/>
      <c r="J56" s="20"/>
      <c r="K56" s="20"/>
      <c r="L56" s="20"/>
      <c r="M56" s="20">
        <f t="shared" si="13"/>
        <v>0</v>
      </c>
      <c r="N56" s="20">
        <f t="shared" si="13"/>
        <v>0</v>
      </c>
      <c r="O56" s="2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9">
        <f>H49</f>
        <v>15</v>
      </c>
      <c r="AB56" s="9" t="str">
        <f>E49</f>
        <v>CPF-QYS-045-N</v>
      </c>
      <c r="AC56" s="22" t="str">
        <f>A49</f>
        <v>CPF</v>
      </c>
      <c r="AD56" s="9" t="str">
        <f>A56</f>
        <v>COSCO T/S</v>
      </c>
      <c r="AE56" s="9">
        <f>C56</f>
        <v>0</v>
      </c>
      <c r="AF56" s="23">
        <f>E56</f>
        <v>0</v>
      </c>
      <c r="AG56" s="9"/>
      <c r="AH56" s="9"/>
      <c r="AI56" s="485"/>
      <c r="AJ56" s="485"/>
      <c r="AK56" s="11"/>
      <c r="AL56" s="11"/>
    </row>
    <row r="57" spans="1:38" s="32" customFormat="1" ht="12.75" customHeight="1">
      <c r="A57" s="24" t="s">
        <v>22</v>
      </c>
      <c r="B57" s="28"/>
      <c r="C57" s="29">
        <v>50</v>
      </c>
      <c r="D57" s="29">
        <v>700</v>
      </c>
      <c r="E57" s="30">
        <f>SUM(E53:E56)</f>
        <v>4</v>
      </c>
      <c r="F57" s="30">
        <f>SUM(F53:F56)</f>
        <v>24</v>
      </c>
      <c r="G57" s="29">
        <f t="shared" si="12"/>
        <v>-46</v>
      </c>
      <c r="H57" s="29">
        <f t="shared" si="12"/>
        <v>-676</v>
      </c>
      <c r="I57" s="31">
        <f t="shared" ref="I57:N57" si="14">SUM(I53:I56)</f>
        <v>0</v>
      </c>
      <c r="J57" s="31">
        <f t="shared" si="14"/>
        <v>0</v>
      </c>
      <c r="K57" s="31">
        <f t="shared" si="14"/>
        <v>0</v>
      </c>
      <c r="L57" s="31">
        <f t="shared" si="14"/>
        <v>0</v>
      </c>
      <c r="M57" s="31">
        <f t="shared" si="14"/>
        <v>0</v>
      </c>
      <c r="N57" s="31">
        <f t="shared" si="14"/>
        <v>0</v>
      </c>
      <c r="O57" s="21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9"/>
      <c r="AB57" s="9"/>
      <c r="AC57" s="22"/>
      <c r="AD57" s="9"/>
      <c r="AE57" s="9"/>
      <c r="AF57" s="9"/>
      <c r="AG57" s="9"/>
      <c r="AH57" s="9"/>
      <c r="AI57" s="485"/>
      <c r="AJ57" s="485"/>
      <c r="AK57" s="485"/>
      <c r="AL57" s="485"/>
    </row>
    <row r="58" spans="1:38" s="32" customFormat="1" ht="12.75" customHeight="1">
      <c r="A58" s="33"/>
      <c r="C58" s="34"/>
      <c r="E58" s="258">
        <f>E57/C57</f>
        <v>0.08</v>
      </c>
      <c r="F58" s="258">
        <f>F57/D57</f>
        <v>3.4285714285714287E-2</v>
      </c>
      <c r="I58" s="15"/>
      <c r="J58" s="3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9"/>
      <c r="AB58" s="9"/>
      <c r="AC58" s="22"/>
      <c r="AD58" s="9"/>
      <c r="AE58" s="9"/>
      <c r="AF58" s="9"/>
      <c r="AG58" s="9"/>
      <c r="AH58" s="9"/>
      <c r="AI58" s="485"/>
      <c r="AJ58" s="485"/>
      <c r="AK58" s="485"/>
      <c r="AL58" s="485"/>
    </row>
    <row r="61" spans="1:38" s="12" customFormat="1" ht="12.75" customHeight="1">
      <c r="A61" s="249" t="s">
        <v>347</v>
      </c>
      <c r="B61" s="250" t="s">
        <v>694</v>
      </c>
      <c r="C61" s="251"/>
      <c r="D61" s="252"/>
      <c r="E61" s="250" t="s">
        <v>696</v>
      </c>
      <c r="F61" s="250"/>
      <c r="G61" s="249" t="s">
        <v>0</v>
      </c>
      <c r="H61" s="253">
        <v>16</v>
      </c>
      <c r="I61" s="252"/>
      <c r="J61" s="254" t="s">
        <v>26</v>
      </c>
      <c r="K61" s="250">
        <v>0</v>
      </c>
      <c r="L61" s="249"/>
      <c r="M61" s="255"/>
      <c r="N61" s="250"/>
      <c r="O61" s="252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  <c r="AA61" s="9"/>
      <c r="AB61" s="9"/>
      <c r="AC61" s="9"/>
      <c r="AD61" s="9"/>
      <c r="AE61" s="9"/>
      <c r="AF61" s="9"/>
      <c r="AG61" s="9"/>
      <c r="AH61" s="9"/>
      <c r="AI61" s="505"/>
      <c r="AJ61" s="505"/>
      <c r="AK61" s="11"/>
    </row>
    <row r="62" spans="1:38" s="16" customFormat="1" ht="12.75" customHeight="1">
      <c r="A62" s="13"/>
      <c r="B62" s="14"/>
      <c r="C62" s="646" t="s">
        <v>1</v>
      </c>
      <c r="D62" s="646"/>
      <c r="E62" s="646" t="s">
        <v>2</v>
      </c>
      <c r="F62" s="646"/>
      <c r="G62" s="646" t="s">
        <v>3</v>
      </c>
      <c r="H62" s="646"/>
      <c r="I62" s="646" t="s">
        <v>4</v>
      </c>
      <c r="J62" s="646"/>
      <c r="K62" s="646"/>
      <c r="L62" s="646"/>
      <c r="M62" s="646"/>
      <c r="N62" s="646"/>
      <c r="O62" s="647" t="s">
        <v>5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9"/>
      <c r="AB62" s="9"/>
      <c r="AC62" s="9"/>
      <c r="AD62" s="9"/>
      <c r="AE62" s="9"/>
      <c r="AF62" s="9"/>
      <c r="AG62" s="9"/>
      <c r="AH62" s="9"/>
      <c r="AI62" s="505"/>
      <c r="AJ62" s="505"/>
      <c r="AK62" s="11"/>
      <c r="AL62" s="11"/>
    </row>
    <row r="63" spans="1:38" s="16" customFormat="1" ht="12.75" customHeight="1">
      <c r="A63" s="17" t="s">
        <v>6</v>
      </c>
      <c r="B63" s="494" t="s">
        <v>7</v>
      </c>
      <c r="C63" s="646"/>
      <c r="D63" s="646"/>
      <c r="E63" s="646"/>
      <c r="F63" s="646"/>
      <c r="G63" s="646"/>
      <c r="H63" s="646"/>
      <c r="I63" s="493" t="s">
        <v>8</v>
      </c>
      <c r="J63" s="493" t="s">
        <v>9</v>
      </c>
      <c r="K63" s="493" t="s">
        <v>10</v>
      </c>
      <c r="L63" s="493" t="s">
        <v>11</v>
      </c>
      <c r="M63" s="646" t="s">
        <v>12</v>
      </c>
      <c r="N63" s="646"/>
      <c r="O63" s="647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9"/>
      <c r="AB63" s="9"/>
      <c r="AC63" s="9"/>
      <c r="AD63" s="9"/>
      <c r="AE63" s="9"/>
      <c r="AF63" s="9"/>
      <c r="AG63" s="9"/>
      <c r="AH63" s="9"/>
      <c r="AI63" s="505"/>
      <c r="AJ63" s="505"/>
      <c r="AK63" s="11"/>
      <c r="AL63" s="11"/>
    </row>
    <row r="64" spans="1:38" s="16" customFormat="1" ht="12.75" customHeight="1">
      <c r="A64" s="13"/>
      <c r="B64" s="14"/>
      <c r="C64" s="493" t="s">
        <v>13</v>
      </c>
      <c r="D64" s="493" t="s">
        <v>14</v>
      </c>
      <c r="E64" s="493" t="s">
        <v>13</v>
      </c>
      <c r="F64" s="493" t="s">
        <v>14</v>
      </c>
      <c r="G64" s="493" t="s">
        <v>13</v>
      </c>
      <c r="H64" s="493" t="s">
        <v>14</v>
      </c>
      <c r="I64" s="493" t="s">
        <v>13</v>
      </c>
      <c r="J64" s="493" t="s">
        <v>14</v>
      </c>
      <c r="K64" s="493" t="s">
        <v>13</v>
      </c>
      <c r="L64" s="493" t="s">
        <v>14</v>
      </c>
      <c r="M64" s="493"/>
      <c r="N64" s="493"/>
      <c r="O64" s="647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9" t="s">
        <v>15</v>
      </c>
      <c r="AB64" s="9" t="s">
        <v>16</v>
      </c>
      <c r="AC64" s="9" t="s">
        <v>17</v>
      </c>
      <c r="AD64" s="9" t="s">
        <v>18</v>
      </c>
      <c r="AE64" s="9" t="s">
        <v>19</v>
      </c>
      <c r="AF64" s="9" t="s">
        <v>20</v>
      </c>
      <c r="AG64" s="9"/>
      <c r="AH64" s="9"/>
      <c r="AI64" s="505"/>
      <c r="AJ64" s="505"/>
      <c r="AK64" s="11"/>
      <c r="AL64" s="11"/>
    </row>
    <row r="65" spans="1:38" s="16" customFormat="1" ht="12.75" customHeight="1">
      <c r="A65" s="24" t="s">
        <v>360</v>
      </c>
      <c r="B65" s="494">
        <f>B53+7</f>
        <v>43208</v>
      </c>
      <c r="C65" s="493"/>
      <c r="D65" s="493"/>
      <c r="E65" s="20"/>
      <c r="F65" s="20"/>
      <c r="G65" s="493">
        <f t="shared" ref="G65:H69" si="15">E65-C65</f>
        <v>0</v>
      </c>
      <c r="H65" s="493">
        <f t="shared" si="15"/>
        <v>0</v>
      </c>
      <c r="I65" s="25"/>
      <c r="J65" s="25"/>
      <c r="K65" s="20"/>
      <c r="L65" s="20"/>
      <c r="M65" s="20">
        <f t="shared" ref="M65:N68" si="16">I65+K65</f>
        <v>0</v>
      </c>
      <c r="N65" s="20">
        <f t="shared" si="16"/>
        <v>0</v>
      </c>
      <c r="O65" s="2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9">
        <f>H61</f>
        <v>16</v>
      </c>
      <c r="AB65" s="9" t="str">
        <f>E61</f>
        <v>CPF-Q7S-004-N</v>
      </c>
      <c r="AC65" s="22" t="str">
        <f>A61</f>
        <v>CPF</v>
      </c>
      <c r="AD65" s="9" t="str">
        <f>A65</f>
        <v>MNL</v>
      </c>
      <c r="AE65" s="9">
        <f>C65</f>
        <v>0</v>
      </c>
      <c r="AF65" s="23">
        <f>E65</f>
        <v>0</v>
      </c>
      <c r="AG65" s="9"/>
      <c r="AH65" s="9"/>
      <c r="AI65" s="505"/>
      <c r="AJ65" s="505"/>
      <c r="AK65" s="11"/>
      <c r="AL65" s="11"/>
    </row>
    <row r="66" spans="1:38" s="16" customFormat="1" ht="12.75" customHeight="1">
      <c r="A66" s="24" t="s">
        <v>402</v>
      </c>
      <c r="B66" s="494">
        <f>B54+7</f>
        <v>43209</v>
      </c>
      <c r="C66" s="493">
        <v>50</v>
      </c>
      <c r="D66" s="493">
        <v>700</v>
      </c>
      <c r="E66" s="20"/>
      <c r="F66" s="20"/>
      <c r="G66" s="493">
        <f t="shared" si="15"/>
        <v>-50</v>
      </c>
      <c r="H66" s="493">
        <f t="shared" si="15"/>
        <v>-700</v>
      </c>
      <c r="I66" s="20"/>
      <c r="J66" s="20"/>
      <c r="K66" s="20"/>
      <c r="L66" s="20"/>
      <c r="M66" s="20">
        <f t="shared" si="16"/>
        <v>0</v>
      </c>
      <c r="N66" s="20">
        <f t="shared" si="16"/>
        <v>0</v>
      </c>
      <c r="O66" s="2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9">
        <f>H61</f>
        <v>16</v>
      </c>
      <c r="AB66" s="9" t="str">
        <f>E61</f>
        <v>CPF-Q7S-004-N</v>
      </c>
      <c r="AC66" s="22" t="str">
        <f>A61</f>
        <v>CPF</v>
      </c>
      <c r="AD66" s="9" t="str">
        <f>A66</f>
        <v>SFS</v>
      </c>
      <c r="AE66" s="9">
        <f>C66</f>
        <v>50</v>
      </c>
      <c r="AF66" s="23">
        <f>E66</f>
        <v>0</v>
      </c>
      <c r="AG66" s="9"/>
      <c r="AH66" s="9"/>
      <c r="AI66" s="505"/>
      <c r="AJ66" s="505"/>
      <c r="AK66" s="11"/>
      <c r="AL66" s="11"/>
    </row>
    <row r="67" spans="1:38" s="16" customFormat="1" ht="12.75" customHeight="1">
      <c r="A67" s="24"/>
      <c r="B67" s="27"/>
      <c r="C67" s="493"/>
      <c r="D67" s="493"/>
      <c r="E67" s="20"/>
      <c r="F67" s="20"/>
      <c r="G67" s="493">
        <f t="shared" si="15"/>
        <v>0</v>
      </c>
      <c r="H67" s="493">
        <f t="shared" si="15"/>
        <v>0</v>
      </c>
      <c r="I67" s="20"/>
      <c r="J67" s="20"/>
      <c r="K67" s="20"/>
      <c r="L67" s="20"/>
      <c r="M67" s="20">
        <f t="shared" si="16"/>
        <v>0</v>
      </c>
      <c r="N67" s="20">
        <f t="shared" si="16"/>
        <v>0</v>
      </c>
      <c r="O67" s="21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9">
        <f>H61</f>
        <v>16</v>
      </c>
      <c r="AB67" s="9" t="str">
        <f>E61</f>
        <v>CPF-Q7S-004-N</v>
      </c>
      <c r="AC67" s="22" t="str">
        <f>A61</f>
        <v>CPF</v>
      </c>
      <c r="AD67" s="9">
        <f>A67</f>
        <v>0</v>
      </c>
      <c r="AE67" s="9">
        <f>C67</f>
        <v>0</v>
      </c>
      <c r="AF67" s="23">
        <f>E67</f>
        <v>0</v>
      </c>
      <c r="AG67" s="9"/>
      <c r="AH67" s="9"/>
      <c r="AI67" s="505"/>
      <c r="AJ67" s="505"/>
      <c r="AK67" s="11"/>
      <c r="AL67" s="11"/>
    </row>
    <row r="68" spans="1:38" s="16" customFormat="1" ht="12.75" customHeight="1">
      <c r="A68" s="24" t="s">
        <v>21</v>
      </c>
      <c r="B68" s="494"/>
      <c r="C68" s="493"/>
      <c r="D68" s="493"/>
      <c r="E68" s="20"/>
      <c r="F68" s="20"/>
      <c r="G68" s="493">
        <f t="shared" si="15"/>
        <v>0</v>
      </c>
      <c r="H68" s="493">
        <f t="shared" si="15"/>
        <v>0</v>
      </c>
      <c r="I68" s="20"/>
      <c r="J68" s="20"/>
      <c r="K68" s="20"/>
      <c r="L68" s="20"/>
      <c r="M68" s="20">
        <f t="shared" si="16"/>
        <v>0</v>
      </c>
      <c r="N68" s="20">
        <f t="shared" si="16"/>
        <v>0</v>
      </c>
      <c r="O68" s="2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9">
        <f>H61</f>
        <v>16</v>
      </c>
      <c r="AB68" s="9" t="str">
        <f>E61</f>
        <v>CPF-Q7S-004-N</v>
      </c>
      <c r="AC68" s="22" t="str">
        <f>A61</f>
        <v>CPF</v>
      </c>
      <c r="AD68" s="9" t="str">
        <f>A68</f>
        <v>COSCO T/S</v>
      </c>
      <c r="AE68" s="9">
        <f>C68</f>
        <v>0</v>
      </c>
      <c r="AF68" s="23">
        <f>E68</f>
        <v>0</v>
      </c>
      <c r="AG68" s="9"/>
      <c r="AH68" s="9"/>
      <c r="AI68" s="505"/>
      <c r="AJ68" s="505"/>
      <c r="AK68" s="11"/>
      <c r="AL68" s="11"/>
    </row>
    <row r="69" spans="1:38" s="32" customFormat="1" ht="12.75" customHeight="1">
      <c r="A69" s="24" t="s">
        <v>22</v>
      </c>
      <c r="B69" s="28"/>
      <c r="C69" s="29">
        <v>50</v>
      </c>
      <c r="D69" s="29">
        <v>700</v>
      </c>
      <c r="E69" s="30">
        <f>SUM(E65:E68)</f>
        <v>0</v>
      </c>
      <c r="F69" s="30">
        <f>SUM(F65:F68)</f>
        <v>0</v>
      </c>
      <c r="G69" s="29">
        <f t="shared" si="15"/>
        <v>-50</v>
      </c>
      <c r="H69" s="29">
        <f t="shared" si="15"/>
        <v>-700</v>
      </c>
      <c r="I69" s="31">
        <f t="shared" ref="I69:N69" si="17">SUM(I65:I68)</f>
        <v>0</v>
      </c>
      <c r="J69" s="31">
        <f t="shared" si="17"/>
        <v>0</v>
      </c>
      <c r="K69" s="31">
        <f t="shared" si="17"/>
        <v>0</v>
      </c>
      <c r="L69" s="31">
        <f t="shared" si="17"/>
        <v>0</v>
      </c>
      <c r="M69" s="31">
        <f t="shared" si="17"/>
        <v>0</v>
      </c>
      <c r="N69" s="31">
        <f t="shared" si="17"/>
        <v>0</v>
      </c>
      <c r="O69" s="21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9"/>
      <c r="AB69" s="9"/>
      <c r="AC69" s="22"/>
      <c r="AD69" s="9"/>
      <c r="AE69" s="9"/>
      <c r="AF69" s="9"/>
      <c r="AG69" s="9"/>
      <c r="AH69" s="9"/>
      <c r="AI69" s="505"/>
      <c r="AJ69" s="505"/>
      <c r="AK69" s="505"/>
      <c r="AL69" s="505"/>
    </row>
    <row r="70" spans="1:38" s="32" customFormat="1" ht="12.75" customHeight="1">
      <c r="A70" s="33"/>
      <c r="C70" s="34"/>
      <c r="E70" s="258">
        <f>E69/C69</f>
        <v>0</v>
      </c>
      <c r="F70" s="258">
        <f>F69/D69</f>
        <v>0</v>
      </c>
      <c r="I70" s="15"/>
      <c r="J70" s="3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9"/>
      <c r="AB70" s="9"/>
      <c r="AC70" s="22"/>
      <c r="AD70" s="9"/>
      <c r="AE70" s="9"/>
      <c r="AF70" s="9"/>
      <c r="AG70" s="9"/>
      <c r="AH70" s="9"/>
      <c r="AI70" s="505"/>
      <c r="AJ70" s="505"/>
      <c r="AK70" s="505"/>
      <c r="AL70" s="505"/>
    </row>
    <row r="73" spans="1:38" s="12" customFormat="1" ht="12.75" customHeight="1">
      <c r="A73" s="249" t="s">
        <v>347</v>
      </c>
      <c r="B73" s="250" t="s">
        <v>697</v>
      </c>
      <c r="C73" s="251"/>
      <c r="D73" s="252"/>
      <c r="E73" s="250" t="s">
        <v>698</v>
      </c>
      <c r="F73" s="250"/>
      <c r="G73" s="249" t="s">
        <v>0</v>
      </c>
      <c r="H73" s="253">
        <v>17</v>
      </c>
      <c r="I73" s="252"/>
      <c r="J73" s="254" t="s">
        <v>26</v>
      </c>
      <c r="K73" s="250">
        <v>0</v>
      </c>
      <c r="L73" s="249"/>
      <c r="M73" s="255"/>
      <c r="N73" s="250"/>
      <c r="O73" s="252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9"/>
      <c r="AB73" s="9"/>
      <c r="AC73" s="9"/>
      <c r="AD73" s="9"/>
      <c r="AE73" s="9"/>
      <c r="AF73" s="9"/>
      <c r="AG73" s="9"/>
      <c r="AH73" s="9"/>
      <c r="AI73" s="505"/>
      <c r="AJ73" s="505"/>
      <c r="AK73" s="11"/>
    </row>
    <row r="74" spans="1:38" s="16" customFormat="1" ht="12.75" customHeight="1">
      <c r="A74" s="13"/>
      <c r="B74" s="14"/>
      <c r="C74" s="646" t="s">
        <v>1</v>
      </c>
      <c r="D74" s="646"/>
      <c r="E74" s="646" t="s">
        <v>2</v>
      </c>
      <c r="F74" s="646"/>
      <c r="G74" s="646" t="s">
        <v>3</v>
      </c>
      <c r="H74" s="646"/>
      <c r="I74" s="646" t="s">
        <v>4</v>
      </c>
      <c r="J74" s="646"/>
      <c r="K74" s="646"/>
      <c r="L74" s="646"/>
      <c r="M74" s="646"/>
      <c r="N74" s="646"/>
      <c r="O74" s="647" t="s">
        <v>5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9"/>
      <c r="AB74" s="9"/>
      <c r="AC74" s="9"/>
      <c r="AD74" s="9"/>
      <c r="AE74" s="9"/>
      <c r="AF74" s="9"/>
      <c r="AG74" s="9"/>
      <c r="AH74" s="9"/>
      <c r="AI74" s="505"/>
      <c r="AJ74" s="505"/>
      <c r="AK74" s="11"/>
      <c r="AL74" s="11"/>
    </row>
    <row r="75" spans="1:38" s="16" customFormat="1" ht="12.75" customHeight="1">
      <c r="A75" s="17" t="s">
        <v>6</v>
      </c>
      <c r="B75" s="494" t="s">
        <v>7</v>
      </c>
      <c r="C75" s="646"/>
      <c r="D75" s="646"/>
      <c r="E75" s="646"/>
      <c r="F75" s="646"/>
      <c r="G75" s="646"/>
      <c r="H75" s="646"/>
      <c r="I75" s="493" t="s">
        <v>8</v>
      </c>
      <c r="J75" s="493" t="s">
        <v>9</v>
      </c>
      <c r="K75" s="493" t="s">
        <v>10</v>
      </c>
      <c r="L75" s="493" t="s">
        <v>11</v>
      </c>
      <c r="M75" s="646" t="s">
        <v>12</v>
      </c>
      <c r="N75" s="646"/>
      <c r="O75" s="647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9"/>
      <c r="AB75" s="9"/>
      <c r="AC75" s="9"/>
      <c r="AD75" s="9"/>
      <c r="AE75" s="9"/>
      <c r="AF75" s="9"/>
      <c r="AG75" s="9"/>
      <c r="AH75" s="9"/>
      <c r="AI75" s="505"/>
      <c r="AJ75" s="505"/>
      <c r="AK75" s="11"/>
      <c r="AL75" s="11"/>
    </row>
    <row r="76" spans="1:38" s="16" customFormat="1" ht="12.75" customHeight="1">
      <c r="A76" s="13"/>
      <c r="B76" s="14"/>
      <c r="C76" s="493" t="s">
        <v>13</v>
      </c>
      <c r="D76" s="493" t="s">
        <v>14</v>
      </c>
      <c r="E76" s="493" t="s">
        <v>13</v>
      </c>
      <c r="F76" s="493" t="s">
        <v>14</v>
      </c>
      <c r="G76" s="493" t="s">
        <v>13</v>
      </c>
      <c r="H76" s="493" t="s">
        <v>14</v>
      </c>
      <c r="I76" s="493" t="s">
        <v>13</v>
      </c>
      <c r="J76" s="493" t="s">
        <v>14</v>
      </c>
      <c r="K76" s="493" t="s">
        <v>13</v>
      </c>
      <c r="L76" s="493" t="s">
        <v>14</v>
      </c>
      <c r="M76" s="493"/>
      <c r="N76" s="493"/>
      <c r="O76" s="647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9" t="s">
        <v>15</v>
      </c>
      <c r="AB76" s="9" t="s">
        <v>16</v>
      </c>
      <c r="AC76" s="9" t="s">
        <v>17</v>
      </c>
      <c r="AD76" s="9" t="s">
        <v>18</v>
      </c>
      <c r="AE76" s="9" t="s">
        <v>19</v>
      </c>
      <c r="AF76" s="9" t="s">
        <v>20</v>
      </c>
      <c r="AG76" s="9"/>
      <c r="AH76" s="9"/>
      <c r="AI76" s="505"/>
      <c r="AJ76" s="505"/>
      <c r="AK76" s="11"/>
      <c r="AL76" s="11"/>
    </row>
    <row r="77" spans="1:38" s="16" customFormat="1" ht="12.75" customHeight="1">
      <c r="A77" s="24" t="s">
        <v>360</v>
      </c>
      <c r="B77" s="494">
        <f>B65+7</f>
        <v>43215</v>
      </c>
      <c r="C77" s="493"/>
      <c r="D77" s="493"/>
      <c r="E77" s="20"/>
      <c r="F77" s="20"/>
      <c r="G77" s="493">
        <f t="shared" ref="G77:H81" si="18">E77-C77</f>
        <v>0</v>
      </c>
      <c r="H77" s="493">
        <f t="shared" si="18"/>
        <v>0</v>
      </c>
      <c r="I77" s="25"/>
      <c r="J77" s="25"/>
      <c r="K77" s="20"/>
      <c r="L77" s="20"/>
      <c r="M77" s="20">
        <f t="shared" ref="M77:N80" si="19">I77+K77</f>
        <v>0</v>
      </c>
      <c r="N77" s="20">
        <f t="shared" si="19"/>
        <v>0</v>
      </c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9">
        <f>H73</f>
        <v>17</v>
      </c>
      <c r="AB77" s="9" t="str">
        <f>E73</f>
        <v>CPF-QYS-046-N</v>
      </c>
      <c r="AC77" s="22" t="str">
        <f>A73</f>
        <v>CPF</v>
      </c>
      <c r="AD77" s="9" t="str">
        <f>A77</f>
        <v>MNL</v>
      </c>
      <c r="AE77" s="9">
        <f>C77</f>
        <v>0</v>
      </c>
      <c r="AF77" s="23">
        <f>E77</f>
        <v>0</v>
      </c>
      <c r="AG77" s="9"/>
      <c r="AH77" s="9"/>
      <c r="AI77" s="505"/>
      <c r="AJ77" s="505"/>
      <c r="AK77" s="11"/>
      <c r="AL77" s="11"/>
    </row>
    <row r="78" spans="1:38" s="16" customFormat="1" ht="12.75" customHeight="1">
      <c r="A78" s="24" t="s">
        <v>402</v>
      </c>
      <c r="B78" s="494">
        <f>B66+7</f>
        <v>43216</v>
      </c>
      <c r="C78" s="493">
        <v>50</v>
      </c>
      <c r="D78" s="493">
        <v>700</v>
      </c>
      <c r="E78" s="20"/>
      <c r="F78" s="20"/>
      <c r="G78" s="493">
        <f t="shared" si="18"/>
        <v>-50</v>
      </c>
      <c r="H78" s="493">
        <f t="shared" si="18"/>
        <v>-700</v>
      </c>
      <c r="I78" s="20"/>
      <c r="J78" s="20"/>
      <c r="K78" s="20"/>
      <c r="L78" s="20"/>
      <c r="M78" s="20">
        <f t="shared" si="19"/>
        <v>0</v>
      </c>
      <c r="N78" s="20">
        <f t="shared" si="19"/>
        <v>0</v>
      </c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9">
        <f>H73</f>
        <v>17</v>
      </c>
      <c r="AB78" s="9" t="str">
        <f>E73</f>
        <v>CPF-QYS-046-N</v>
      </c>
      <c r="AC78" s="22" t="str">
        <f>A73</f>
        <v>CPF</v>
      </c>
      <c r="AD78" s="9" t="str">
        <f>A78</f>
        <v>SFS</v>
      </c>
      <c r="AE78" s="9">
        <f>C78</f>
        <v>50</v>
      </c>
      <c r="AF78" s="23">
        <f>E78</f>
        <v>0</v>
      </c>
      <c r="AG78" s="9"/>
      <c r="AH78" s="9"/>
      <c r="AI78" s="505"/>
      <c r="AJ78" s="505"/>
      <c r="AK78" s="11"/>
      <c r="AL78" s="11"/>
    </row>
    <row r="79" spans="1:38" s="16" customFormat="1" ht="12.75" customHeight="1">
      <c r="A79" s="24"/>
      <c r="B79" s="27"/>
      <c r="C79" s="493"/>
      <c r="D79" s="493"/>
      <c r="E79" s="20"/>
      <c r="F79" s="20"/>
      <c r="G79" s="493">
        <f t="shared" si="18"/>
        <v>0</v>
      </c>
      <c r="H79" s="493">
        <f t="shared" si="18"/>
        <v>0</v>
      </c>
      <c r="I79" s="20"/>
      <c r="J79" s="20"/>
      <c r="K79" s="20"/>
      <c r="L79" s="20"/>
      <c r="M79" s="20">
        <f t="shared" si="19"/>
        <v>0</v>
      </c>
      <c r="N79" s="20">
        <f t="shared" si="19"/>
        <v>0</v>
      </c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9">
        <f>H73</f>
        <v>17</v>
      </c>
      <c r="AB79" s="9" t="str">
        <f>E73</f>
        <v>CPF-QYS-046-N</v>
      </c>
      <c r="AC79" s="22" t="str">
        <f>A73</f>
        <v>CPF</v>
      </c>
      <c r="AD79" s="9">
        <f>A79</f>
        <v>0</v>
      </c>
      <c r="AE79" s="9">
        <f>C79</f>
        <v>0</v>
      </c>
      <c r="AF79" s="23">
        <f>E79</f>
        <v>0</v>
      </c>
      <c r="AG79" s="9"/>
      <c r="AH79" s="9"/>
      <c r="AI79" s="505"/>
      <c r="AJ79" s="505"/>
      <c r="AK79" s="11"/>
      <c r="AL79" s="11"/>
    </row>
    <row r="80" spans="1:38" s="16" customFormat="1" ht="12.75" customHeight="1">
      <c r="A80" s="24" t="s">
        <v>21</v>
      </c>
      <c r="B80" s="494"/>
      <c r="C80" s="493"/>
      <c r="D80" s="493"/>
      <c r="E80" s="20"/>
      <c r="F80" s="20"/>
      <c r="G80" s="493">
        <f t="shared" si="18"/>
        <v>0</v>
      </c>
      <c r="H80" s="493">
        <f t="shared" si="18"/>
        <v>0</v>
      </c>
      <c r="I80" s="20"/>
      <c r="J80" s="20"/>
      <c r="K80" s="20"/>
      <c r="L80" s="20"/>
      <c r="M80" s="20">
        <f t="shared" si="19"/>
        <v>0</v>
      </c>
      <c r="N80" s="20">
        <f t="shared" si="19"/>
        <v>0</v>
      </c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9">
        <f>H73</f>
        <v>17</v>
      </c>
      <c r="AB80" s="9" t="str">
        <f>E73</f>
        <v>CPF-QYS-046-N</v>
      </c>
      <c r="AC80" s="22" t="str">
        <f>A73</f>
        <v>CPF</v>
      </c>
      <c r="AD80" s="9" t="str">
        <f>A80</f>
        <v>COSCO T/S</v>
      </c>
      <c r="AE80" s="9">
        <f>C80</f>
        <v>0</v>
      </c>
      <c r="AF80" s="23">
        <f>E80</f>
        <v>0</v>
      </c>
      <c r="AG80" s="9"/>
      <c r="AH80" s="9"/>
      <c r="AI80" s="505"/>
      <c r="AJ80" s="505"/>
      <c r="AK80" s="11"/>
      <c r="AL80" s="11"/>
    </row>
    <row r="81" spans="1:38" s="32" customFormat="1" ht="12.75" customHeight="1">
      <c r="A81" s="24" t="s">
        <v>22</v>
      </c>
      <c r="B81" s="28"/>
      <c r="C81" s="29">
        <v>50</v>
      </c>
      <c r="D81" s="29">
        <v>700</v>
      </c>
      <c r="E81" s="30">
        <f>SUM(E77:E80)</f>
        <v>0</v>
      </c>
      <c r="F81" s="30">
        <f>SUM(F77:F80)</f>
        <v>0</v>
      </c>
      <c r="G81" s="29">
        <f t="shared" si="18"/>
        <v>-50</v>
      </c>
      <c r="H81" s="29">
        <f t="shared" si="18"/>
        <v>-700</v>
      </c>
      <c r="I81" s="31">
        <f t="shared" ref="I81:N81" si="20">SUM(I77:I80)</f>
        <v>0</v>
      </c>
      <c r="J81" s="31">
        <f t="shared" si="20"/>
        <v>0</v>
      </c>
      <c r="K81" s="31">
        <f t="shared" si="20"/>
        <v>0</v>
      </c>
      <c r="L81" s="31">
        <f t="shared" si="20"/>
        <v>0</v>
      </c>
      <c r="M81" s="31">
        <f t="shared" si="20"/>
        <v>0</v>
      </c>
      <c r="N81" s="31">
        <f t="shared" si="20"/>
        <v>0</v>
      </c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9"/>
      <c r="AB81" s="9"/>
      <c r="AC81" s="22"/>
      <c r="AD81" s="9"/>
      <c r="AE81" s="9"/>
      <c r="AF81" s="9"/>
      <c r="AG81" s="9"/>
      <c r="AH81" s="9"/>
      <c r="AI81" s="505"/>
      <c r="AJ81" s="505"/>
      <c r="AK81" s="505"/>
      <c r="AL81" s="505"/>
    </row>
    <row r="82" spans="1:38" s="32" customFormat="1" ht="12.75" customHeight="1">
      <c r="A82" s="33"/>
      <c r="C82" s="34"/>
      <c r="E82" s="258">
        <f>E81/C81</f>
        <v>0</v>
      </c>
      <c r="F82" s="258">
        <f>F81/D81</f>
        <v>0</v>
      </c>
      <c r="I82" s="15"/>
      <c r="J82" s="36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9"/>
      <c r="AB82" s="9"/>
      <c r="AC82" s="22"/>
      <c r="AD82" s="9"/>
      <c r="AE82" s="9"/>
      <c r="AF82" s="9"/>
      <c r="AG82" s="9"/>
      <c r="AH82" s="9"/>
      <c r="AI82" s="505"/>
      <c r="AJ82" s="505"/>
      <c r="AK82" s="505"/>
      <c r="AL82" s="505"/>
    </row>
  </sheetData>
  <protectedRanges>
    <protectedRange sqref="F1 F13 F25 F37 F49 F61 F73" name="区域1"/>
  </protectedRanges>
  <mergeCells count="42">
    <mergeCell ref="C74:D75"/>
    <mergeCell ref="E74:F75"/>
    <mergeCell ref="G74:H75"/>
    <mergeCell ref="I74:N74"/>
    <mergeCell ref="O74:O76"/>
    <mergeCell ref="M75:N75"/>
    <mergeCell ref="C62:D63"/>
    <mergeCell ref="E62:F63"/>
    <mergeCell ref="G62:H63"/>
    <mergeCell ref="I62:N62"/>
    <mergeCell ref="O62:O64"/>
    <mergeCell ref="M63:N63"/>
    <mergeCell ref="C14:D15"/>
    <mergeCell ref="E14:F15"/>
    <mergeCell ref="G14:H15"/>
    <mergeCell ref="I14:N14"/>
    <mergeCell ref="O14:O16"/>
    <mergeCell ref="M15:N15"/>
    <mergeCell ref="C2:D3"/>
    <mergeCell ref="E2:F3"/>
    <mergeCell ref="G2:H3"/>
    <mergeCell ref="I2:N2"/>
    <mergeCell ref="O2:O4"/>
    <mergeCell ref="M3:N3"/>
    <mergeCell ref="C26:D27"/>
    <mergeCell ref="E26:F27"/>
    <mergeCell ref="G26:H27"/>
    <mergeCell ref="I26:N26"/>
    <mergeCell ref="O26:O28"/>
    <mergeCell ref="M27:N27"/>
    <mergeCell ref="C38:D39"/>
    <mergeCell ref="E38:F39"/>
    <mergeCell ref="G38:H39"/>
    <mergeCell ref="I38:N38"/>
    <mergeCell ref="O38:O40"/>
    <mergeCell ref="M39:N39"/>
    <mergeCell ref="C50:D51"/>
    <mergeCell ref="E50:F51"/>
    <mergeCell ref="G50:H51"/>
    <mergeCell ref="I50:N50"/>
    <mergeCell ref="O50:O52"/>
    <mergeCell ref="M51:N5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AL214"/>
  <sheetViews>
    <sheetView topLeftCell="A190" workbookViewId="0">
      <selection activeCell="B203" sqref="B203"/>
    </sheetView>
  </sheetViews>
  <sheetFormatPr defaultRowHeight="13.5"/>
  <cols>
    <col min="2" max="2" width="14.375" customWidth="1"/>
    <col min="28" max="28" width="12.375" customWidth="1"/>
    <col min="30" max="30" width="12.125" customWidth="1"/>
  </cols>
  <sheetData>
    <row r="1" spans="1:38" s="12" customFormat="1" ht="12.75" hidden="1" customHeight="1">
      <c r="A1" s="37" t="s">
        <v>23</v>
      </c>
      <c r="B1" s="38" t="s">
        <v>24</v>
      </c>
      <c r="C1" s="39"/>
      <c r="D1" s="40"/>
      <c r="E1" s="38" t="s">
        <v>25</v>
      </c>
      <c r="F1" s="38"/>
      <c r="G1" s="37" t="s">
        <v>0</v>
      </c>
      <c r="H1" s="41">
        <v>7</v>
      </c>
      <c r="I1" s="40"/>
      <c r="J1" s="42" t="s">
        <v>26</v>
      </c>
      <c r="K1" s="38">
        <v>0</v>
      </c>
      <c r="L1" s="37"/>
      <c r="M1" s="43"/>
      <c r="N1" s="38"/>
      <c r="O1" s="40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hidden="1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hidden="1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 t="s">
        <v>9</v>
      </c>
      <c r="K3" s="19" t="s">
        <v>10</v>
      </c>
      <c r="L3" s="19" t="s">
        <v>11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hidden="1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hidden="1" customHeight="1">
      <c r="A5" s="24" t="s">
        <v>28</v>
      </c>
      <c r="B5" s="18">
        <v>43140</v>
      </c>
      <c r="C5" s="19"/>
      <c r="D5" s="19"/>
      <c r="E5" s="20"/>
      <c r="F5" s="20"/>
      <c r="G5" s="19">
        <f t="shared" ref="G5:H13" si="0">E5-C5</f>
        <v>0</v>
      </c>
      <c r="H5" s="19">
        <f t="shared" si="0"/>
        <v>0</v>
      </c>
      <c r="I5" s="25"/>
      <c r="J5" s="25"/>
      <c r="K5" s="20"/>
      <c r="L5" s="20"/>
      <c r="M5" s="20">
        <f t="shared" ref="M5:N14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7</v>
      </c>
      <c r="AB5" s="9" t="str">
        <f>E1</f>
        <v>CVT-Q3V-027-S</v>
      </c>
      <c r="AC5" s="22" t="str">
        <f>A1</f>
        <v>CVT-T</v>
      </c>
      <c r="AD5" s="9" t="str">
        <f t="shared" ref="AD5:AD14" si="2">A5</f>
        <v>YNT</v>
      </c>
      <c r="AE5" s="9">
        <f t="shared" ref="AE5:AE14" si="3">C5</f>
        <v>0</v>
      </c>
      <c r="AF5" s="23">
        <f t="shared" ref="AF5:AF14" si="4">E5</f>
        <v>0</v>
      </c>
      <c r="AG5" s="9"/>
      <c r="AH5" s="9"/>
      <c r="AI5" s="10"/>
      <c r="AJ5" s="10"/>
      <c r="AK5" s="11"/>
      <c r="AL5" s="11"/>
    </row>
    <row r="6" spans="1:38" s="16" customFormat="1" ht="12.75" hidden="1" customHeight="1">
      <c r="A6" s="24" t="s">
        <v>27</v>
      </c>
      <c r="B6" s="18">
        <v>43141</v>
      </c>
      <c r="C6" s="19">
        <v>380</v>
      </c>
      <c r="D6" s="19">
        <v>5320</v>
      </c>
      <c r="E6" s="20">
        <v>363</v>
      </c>
      <c r="F6" s="20">
        <v>4560</v>
      </c>
      <c r="G6" s="19">
        <f t="shared" si="0"/>
        <v>-17</v>
      </c>
      <c r="H6" s="19">
        <f t="shared" si="0"/>
        <v>-760</v>
      </c>
      <c r="I6" s="25"/>
      <c r="J6" s="25"/>
      <c r="K6" s="26"/>
      <c r="L6" s="26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7</v>
      </c>
      <c r="AB6" s="9" t="str">
        <f>E1</f>
        <v>CVT-Q3V-027-S</v>
      </c>
      <c r="AC6" s="22" t="str">
        <f>A1</f>
        <v>CVT-T</v>
      </c>
      <c r="AD6" s="9" t="str">
        <f t="shared" si="2"/>
        <v>TAO</v>
      </c>
      <c r="AE6" s="9">
        <f t="shared" si="3"/>
        <v>380</v>
      </c>
      <c r="AF6" s="23">
        <f t="shared" si="4"/>
        <v>363</v>
      </c>
      <c r="AG6" s="9"/>
      <c r="AH6" s="9"/>
      <c r="AI6" s="10"/>
      <c r="AJ6" s="10"/>
      <c r="AK6" s="11"/>
      <c r="AL6" s="11"/>
    </row>
    <row r="7" spans="1:38" s="16" customFormat="1" ht="12.75" hidden="1" customHeight="1">
      <c r="A7" s="24" t="s">
        <v>29</v>
      </c>
      <c r="B7" s="18">
        <v>43144</v>
      </c>
      <c r="C7" s="19">
        <v>450</v>
      </c>
      <c r="D7" s="19">
        <v>6300</v>
      </c>
      <c r="E7" s="20">
        <v>433</v>
      </c>
      <c r="F7" s="20">
        <v>2884</v>
      </c>
      <c r="G7" s="19">
        <f t="shared" si="0"/>
        <v>-17</v>
      </c>
      <c r="H7" s="19">
        <f t="shared" si="0"/>
        <v>-3416</v>
      </c>
      <c r="I7" s="26"/>
      <c r="J7" s="26"/>
      <c r="K7" s="26"/>
      <c r="L7" s="26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7</v>
      </c>
      <c r="AB7" s="9" t="str">
        <f>E1</f>
        <v>CVT-Q3V-027-S</v>
      </c>
      <c r="AC7" s="22" t="str">
        <f>A1</f>
        <v>CVT-T</v>
      </c>
      <c r="AD7" s="9" t="str">
        <f t="shared" si="2"/>
        <v>SHA</v>
      </c>
      <c r="AE7" s="9">
        <f t="shared" si="3"/>
        <v>450</v>
      </c>
      <c r="AF7" s="23">
        <f t="shared" si="4"/>
        <v>433</v>
      </c>
      <c r="AG7" s="9"/>
      <c r="AH7" s="9"/>
      <c r="AI7" s="10"/>
      <c r="AJ7" s="10"/>
      <c r="AK7" s="11"/>
      <c r="AL7" s="11"/>
    </row>
    <row r="8" spans="1:38" s="16" customFormat="1" ht="12.75" hidden="1" customHeight="1">
      <c r="A8" s="24" t="s">
        <v>30</v>
      </c>
      <c r="B8" s="18">
        <v>43147</v>
      </c>
      <c r="C8" s="19">
        <v>100</v>
      </c>
      <c r="D8" s="19">
        <v>1400</v>
      </c>
      <c r="E8" s="20">
        <v>50</v>
      </c>
      <c r="F8" s="20">
        <v>600</v>
      </c>
      <c r="G8" s="19">
        <f t="shared" si="0"/>
        <v>-50</v>
      </c>
      <c r="H8" s="19">
        <f t="shared" si="0"/>
        <v>-800</v>
      </c>
      <c r="I8" s="25"/>
      <c r="J8" s="25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7</v>
      </c>
      <c r="AB8" s="9" t="str">
        <f>E1</f>
        <v>CVT-Q3V-027-S</v>
      </c>
      <c r="AC8" s="22" t="str">
        <f>A1</f>
        <v>CVT-T</v>
      </c>
      <c r="AD8" s="9" t="str">
        <f t="shared" si="2"/>
        <v>SHK</v>
      </c>
      <c r="AE8" s="9">
        <f t="shared" si="3"/>
        <v>100</v>
      </c>
      <c r="AF8" s="23">
        <f t="shared" si="4"/>
        <v>50</v>
      </c>
      <c r="AG8" s="9"/>
      <c r="AH8" s="9"/>
      <c r="AI8" s="10"/>
      <c r="AJ8" s="10"/>
      <c r="AK8" s="11"/>
      <c r="AL8" s="11"/>
    </row>
    <row r="9" spans="1:38" s="16" customFormat="1" ht="12.75" hidden="1" customHeight="1">
      <c r="A9" s="24" t="s">
        <v>31</v>
      </c>
      <c r="B9" s="18" t="s">
        <v>35</v>
      </c>
      <c r="C9" s="19"/>
      <c r="D9" s="19"/>
      <c r="E9" s="20">
        <v>28</v>
      </c>
      <c r="F9" s="20">
        <v>762</v>
      </c>
      <c r="G9" s="19">
        <f t="shared" si="0"/>
        <v>28</v>
      </c>
      <c r="H9" s="19">
        <f t="shared" si="0"/>
        <v>762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7</v>
      </c>
      <c r="AB9" s="9" t="str">
        <f>E1</f>
        <v>CVT-Q3V-027-S</v>
      </c>
      <c r="AC9" s="22" t="str">
        <f>A1</f>
        <v>CVT-T</v>
      </c>
      <c r="AD9" s="9" t="str">
        <f t="shared" si="2"/>
        <v>DLC</v>
      </c>
      <c r="AE9" s="9">
        <f t="shared" si="3"/>
        <v>0</v>
      </c>
      <c r="AF9" s="23">
        <f t="shared" si="4"/>
        <v>28</v>
      </c>
      <c r="AG9" s="9"/>
      <c r="AH9" s="9"/>
      <c r="AI9" s="10"/>
      <c r="AJ9" s="10"/>
      <c r="AK9" s="11"/>
      <c r="AL9" s="11"/>
    </row>
    <row r="10" spans="1:38" s="16" customFormat="1" ht="12.75" hidden="1" customHeight="1">
      <c r="A10" s="24" t="s">
        <v>32</v>
      </c>
      <c r="B10" s="18" t="s">
        <v>36</v>
      </c>
      <c r="C10" s="19"/>
      <c r="D10" s="19"/>
      <c r="E10" s="20"/>
      <c r="F10" s="20"/>
      <c r="G10" s="19">
        <f t="shared" si="0"/>
        <v>0</v>
      </c>
      <c r="H10" s="19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7</v>
      </c>
      <c r="AB10" s="9" t="str">
        <f>E1</f>
        <v>CVT-Q3V-027-S</v>
      </c>
      <c r="AC10" s="22" t="str">
        <f>A1</f>
        <v>CVT-T</v>
      </c>
      <c r="AD10" s="9" t="str">
        <f t="shared" si="2"/>
        <v>TSN</v>
      </c>
      <c r="AE10" s="9">
        <f t="shared" si="3"/>
        <v>0</v>
      </c>
      <c r="AF10" s="23">
        <f t="shared" si="4"/>
        <v>0</v>
      </c>
      <c r="AG10" s="9"/>
      <c r="AH10" s="9"/>
      <c r="AI10" s="10"/>
      <c r="AJ10" s="10"/>
      <c r="AK10" s="11"/>
      <c r="AL10" s="11"/>
    </row>
    <row r="11" spans="1:38" s="16" customFormat="1" ht="12.75" hidden="1" customHeight="1">
      <c r="A11" s="24" t="s">
        <v>33</v>
      </c>
      <c r="B11" s="18" t="s">
        <v>34</v>
      </c>
      <c r="C11" s="19">
        <v>50</v>
      </c>
      <c r="D11" s="19">
        <v>800</v>
      </c>
      <c r="E11" s="20">
        <v>63</v>
      </c>
      <c r="F11" s="20">
        <v>1236</v>
      </c>
      <c r="G11" s="19">
        <f t="shared" si="0"/>
        <v>13</v>
      </c>
      <c r="H11" s="19">
        <f t="shared" si="0"/>
        <v>436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7</v>
      </c>
      <c r="AB11" s="9" t="str">
        <f>E1</f>
        <v>CVT-Q3V-027-S</v>
      </c>
      <c r="AC11" s="22" t="str">
        <f>A1</f>
        <v>CVT-T</v>
      </c>
      <c r="AD11" s="9" t="str">
        <f t="shared" si="2"/>
        <v>WUH</v>
      </c>
      <c r="AE11" s="9">
        <f t="shared" si="3"/>
        <v>50</v>
      </c>
      <c r="AF11" s="23">
        <f t="shared" si="4"/>
        <v>63</v>
      </c>
      <c r="AG11" s="9"/>
      <c r="AH11" s="9"/>
      <c r="AI11" s="10"/>
      <c r="AJ11" s="10"/>
      <c r="AK11" s="11"/>
      <c r="AL11" s="11"/>
    </row>
    <row r="12" spans="1:38" s="16" customFormat="1" ht="12.75" hidden="1" customHeight="1">
      <c r="A12" s="24"/>
      <c r="B12" s="18"/>
      <c r="C12" s="19"/>
      <c r="D12" s="19"/>
      <c r="E12" s="20"/>
      <c r="F12" s="20"/>
      <c r="G12" s="19">
        <f t="shared" si="0"/>
        <v>0</v>
      </c>
      <c r="H12" s="19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7</v>
      </c>
      <c r="AB12" s="9" t="str">
        <f>E1</f>
        <v>CVT-Q3V-027-S</v>
      </c>
      <c r="AC12" s="22" t="str">
        <f>A1</f>
        <v>CVT-T</v>
      </c>
      <c r="AD12" s="9">
        <f t="shared" si="2"/>
        <v>0</v>
      </c>
      <c r="AE12" s="9">
        <f t="shared" si="3"/>
        <v>0</v>
      </c>
      <c r="AF12" s="23">
        <f t="shared" si="4"/>
        <v>0</v>
      </c>
      <c r="AG12" s="9"/>
      <c r="AH12" s="9"/>
      <c r="AI12" s="10"/>
      <c r="AJ12" s="10"/>
      <c r="AK12" s="11"/>
      <c r="AL12" s="11"/>
    </row>
    <row r="13" spans="1:38" s="16" customFormat="1" ht="12.75" hidden="1" customHeight="1">
      <c r="A13" s="24"/>
      <c r="B13" s="27"/>
      <c r="C13" s="19"/>
      <c r="D13" s="19"/>
      <c r="E13" s="20"/>
      <c r="F13" s="20"/>
      <c r="G13" s="19">
        <f t="shared" si="0"/>
        <v>0</v>
      </c>
      <c r="H13" s="19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7</v>
      </c>
      <c r="AB13" s="9" t="str">
        <f>E1</f>
        <v>CVT-Q3V-027-S</v>
      </c>
      <c r="AC13" s="22" t="str">
        <f>A1</f>
        <v>CVT-T</v>
      </c>
      <c r="AD13" s="9">
        <f t="shared" si="2"/>
        <v>0</v>
      </c>
      <c r="AE13" s="9">
        <f t="shared" si="3"/>
        <v>0</v>
      </c>
      <c r="AF13" s="23">
        <f t="shared" si="4"/>
        <v>0</v>
      </c>
      <c r="AG13" s="9"/>
      <c r="AH13" s="9"/>
      <c r="AI13" s="10"/>
      <c r="AJ13" s="10"/>
      <c r="AK13" s="11"/>
      <c r="AL13" s="11"/>
    </row>
    <row r="14" spans="1:38" s="16" customFormat="1" ht="12.75" hidden="1" customHeight="1">
      <c r="A14" s="24" t="s">
        <v>21</v>
      </c>
      <c r="B14" s="18"/>
      <c r="C14" s="19"/>
      <c r="D14" s="19"/>
      <c r="E14" s="20"/>
      <c r="F14" s="20"/>
      <c r="G14" s="19">
        <f>E14-C14</f>
        <v>0</v>
      </c>
      <c r="H14" s="19">
        <f>F14-D14</f>
        <v>0</v>
      </c>
      <c r="I14" s="20"/>
      <c r="J14" s="20"/>
      <c r="K14" s="20"/>
      <c r="L14" s="20"/>
      <c r="M14" s="20">
        <f t="shared" si="1"/>
        <v>0</v>
      </c>
      <c r="N14" s="20">
        <f t="shared" si="1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>
        <f>H1</f>
        <v>7</v>
      </c>
      <c r="AB14" s="9" t="str">
        <f>E1</f>
        <v>CVT-Q3V-027-S</v>
      </c>
      <c r="AC14" s="22" t="str">
        <f>A1</f>
        <v>CVT-T</v>
      </c>
      <c r="AD14" s="9" t="str">
        <f t="shared" si="2"/>
        <v>COSCO T/S</v>
      </c>
      <c r="AE14" s="9">
        <f t="shared" si="3"/>
        <v>0</v>
      </c>
      <c r="AF14" s="23">
        <f t="shared" si="4"/>
        <v>0</v>
      </c>
      <c r="AG14" s="9"/>
      <c r="AH14" s="9"/>
      <c r="AI14" s="10"/>
      <c r="AJ14" s="10"/>
      <c r="AK14" s="11"/>
      <c r="AL14" s="11"/>
    </row>
    <row r="15" spans="1:38" s="32" customFormat="1" ht="12.75" hidden="1" customHeight="1">
      <c r="A15" s="24" t="s">
        <v>22</v>
      </c>
      <c r="B15" s="28"/>
      <c r="C15" s="29">
        <v>995</v>
      </c>
      <c r="D15" s="29">
        <v>14060</v>
      </c>
      <c r="E15" s="30">
        <f>SUM(E5:E14)</f>
        <v>937</v>
      </c>
      <c r="F15" s="30">
        <f>SUM(F5:F14)</f>
        <v>10042</v>
      </c>
      <c r="G15" s="29">
        <f>E15-C15</f>
        <v>-58</v>
      </c>
      <c r="H15" s="29">
        <f>F15-D15</f>
        <v>-4018</v>
      </c>
      <c r="I15" s="31">
        <f t="shared" ref="I15:N15" si="5">SUM(I5:I14)</f>
        <v>0</v>
      </c>
      <c r="J15" s="31">
        <f t="shared" si="5"/>
        <v>0</v>
      </c>
      <c r="K15" s="31">
        <f t="shared" si="5"/>
        <v>0</v>
      </c>
      <c r="L15" s="31">
        <f t="shared" si="5"/>
        <v>0</v>
      </c>
      <c r="M15" s="31">
        <f t="shared" si="5"/>
        <v>0</v>
      </c>
      <c r="N15" s="31">
        <f t="shared" si="5"/>
        <v>0</v>
      </c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22"/>
      <c r="AD15" s="9"/>
      <c r="AE15" s="9"/>
      <c r="AF15" s="9"/>
      <c r="AG15" s="9"/>
      <c r="AH15" s="9"/>
      <c r="AI15" s="10"/>
      <c r="AJ15" s="10"/>
      <c r="AK15" s="10"/>
      <c r="AL15" s="10"/>
    </row>
    <row r="16" spans="1:38" s="32" customFormat="1" ht="12.75" hidden="1" customHeight="1">
      <c r="A16" s="33"/>
      <c r="C16" s="34"/>
      <c r="E16" s="258">
        <f>E15/C15</f>
        <v>0.94170854271356785</v>
      </c>
      <c r="F16" s="258">
        <f>F15/D15</f>
        <v>0.71422475106685634</v>
      </c>
      <c r="I16" s="15"/>
      <c r="J16" s="36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/>
      <c r="AB16" s="9"/>
      <c r="AC16" s="22"/>
      <c r="AD16" s="9"/>
      <c r="AE16" s="9"/>
      <c r="AF16" s="9"/>
      <c r="AG16" s="9"/>
      <c r="AH16" s="9"/>
      <c r="AI16" s="10"/>
      <c r="AJ16" s="10"/>
      <c r="AK16" s="10"/>
      <c r="AL16" s="10"/>
    </row>
    <row r="17" spans="1:38" hidden="1"/>
    <row r="18" spans="1:38" hidden="1"/>
    <row r="19" spans="1:38" s="12" customFormat="1" ht="12.75" hidden="1" customHeight="1">
      <c r="A19" s="37" t="s">
        <v>23</v>
      </c>
      <c r="B19" s="38" t="s">
        <v>41</v>
      </c>
      <c r="C19" s="39"/>
      <c r="D19" s="40"/>
      <c r="E19" s="38" t="s">
        <v>42</v>
      </c>
      <c r="F19" s="38"/>
      <c r="G19" s="37" t="s">
        <v>0</v>
      </c>
      <c r="H19" s="41">
        <v>8</v>
      </c>
      <c r="I19" s="40"/>
      <c r="J19" s="42" t="s">
        <v>26</v>
      </c>
      <c r="K19" s="38">
        <v>1</v>
      </c>
      <c r="L19" s="37"/>
      <c r="M19" s="43"/>
      <c r="N19" s="38"/>
      <c r="O19" s="40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9"/>
      <c r="AB19" s="9"/>
      <c r="AC19" s="9"/>
      <c r="AD19" s="9"/>
      <c r="AE19" s="9"/>
      <c r="AF19" s="9"/>
      <c r="AG19" s="9"/>
      <c r="AH19" s="9"/>
      <c r="AI19" s="10"/>
      <c r="AJ19" s="10"/>
      <c r="AK19" s="11"/>
    </row>
    <row r="20" spans="1:38" s="16" customFormat="1" ht="12.75" hidden="1" customHeight="1">
      <c r="A20" s="13"/>
      <c r="B20" s="14"/>
      <c r="C20" s="646" t="s">
        <v>1</v>
      </c>
      <c r="D20" s="646"/>
      <c r="E20" s="646" t="s">
        <v>2</v>
      </c>
      <c r="F20" s="646"/>
      <c r="G20" s="646" t="s">
        <v>3</v>
      </c>
      <c r="H20" s="646"/>
      <c r="I20" s="646" t="s">
        <v>4</v>
      </c>
      <c r="J20" s="646"/>
      <c r="K20" s="646"/>
      <c r="L20" s="646"/>
      <c r="M20" s="646"/>
      <c r="N20" s="646"/>
      <c r="O20" s="647" t="s">
        <v>5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/>
      <c r="AB20" s="9"/>
      <c r="AC20" s="9"/>
      <c r="AD20" s="9"/>
      <c r="AE20" s="9"/>
      <c r="AF20" s="9"/>
      <c r="AG20" s="9"/>
      <c r="AH20" s="9"/>
      <c r="AI20" s="10"/>
      <c r="AJ20" s="10"/>
      <c r="AK20" s="11"/>
      <c r="AL20" s="11"/>
    </row>
    <row r="21" spans="1:38" s="16" customFormat="1" ht="12.75" hidden="1" customHeight="1">
      <c r="A21" s="17" t="s">
        <v>6</v>
      </c>
      <c r="B21" s="18" t="s">
        <v>7</v>
      </c>
      <c r="C21" s="646"/>
      <c r="D21" s="646"/>
      <c r="E21" s="646"/>
      <c r="F21" s="646"/>
      <c r="G21" s="646"/>
      <c r="H21" s="646"/>
      <c r="I21" s="19" t="s">
        <v>8</v>
      </c>
      <c r="J21" s="19" t="s">
        <v>9</v>
      </c>
      <c r="K21" s="19" t="s">
        <v>10</v>
      </c>
      <c r="L21" s="19" t="s">
        <v>11</v>
      </c>
      <c r="M21" s="646" t="s">
        <v>12</v>
      </c>
      <c r="N21" s="646"/>
      <c r="O21" s="64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9"/>
      <c r="AD21" s="9"/>
      <c r="AE21" s="9"/>
      <c r="AF21" s="9"/>
      <c r="AG21" s="9"/>
      <c r="AH21" s="9"/>
      <c r="AI21" s="10"/>
      <c r="AJ21" s="10"/>
      <c r="AK21" s="11"/>
      <c r="AL21" s="11"/>
    </row>
    <row r="22" spans="1:38" s="16" customFormat="1" ht="12.75" hidden="1" customHeight="1">
      <c r="A22" s="13"/>
      <c r="B22" s="14"/>
      <c r="C22" s="19" t="s">
        <v>13</v>
      </c>
      <c r="D22" s="19" t="s">
        <v>14</v>
      </c>
      <c r="E22" s="19" t="s">
        <v>13</v>
      </c>
      <c r="F22" s="19" t="s">
        <v>14</v>
      </c>
      <c r="G22" s="19" t="s">
        <v>13</v>
      </c>
      <c r="H22" s="19" t="s">
        <v>14</v>
      </c>
      <c r="I22" s="19" t="s">
        <v>13</v>
      </c>
      <c r="J22" s="19" t="s">
        <v>14</v>
      </c>
      <c r="K22" s="19" t="s">
        <v>13</v>
      </c>
      <c r="L22" s="19" t="s">
        <v>14</v>
      </c>
      <c r="M22" s="19"/>
      <c r="N22" s="19"/>
      <c r="O22" s="647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 t="s">
        <v>15</v>
      </c>
      <c r="AB22" s="9" t="s">
        <v>16</v>
      </c>
      <c r="AC22" s="9" t="s">
        <v>17</v>
      </c>
      <c r="AD22" s="9" t="s">
        <v>18</v>
      </c>
      <c r="AE22" s="9" t="s">
        <v>19</v>
      </c>
      <c r="AF22" s="9" t="s">
        <v>20</v>
      </c>
      <c r="AG22" s="9"/>
      <c r="AH22" s="9"/>
      <c r="AI22" s="10"/>
      <c r="AJ22" s="10"/>
      <c r="AK22" s="11"/>
      <c r="AL22" s="11"/>
    </row>
    <row r="23" spans="1:38" s="16" customFormat="1" ht="12.75" hidden="1" customHeight="1">
      <c r="A23" s="24" t="s">
        <v>28</v>
      </c>
      <c r="B23" s="18" t="s">
        <v>40</v>
      </c>
      <c r="C23" s="19"/>
      <c r="D23" s="19"/>
      <c r="E23" s="20"/>
      <c r="F23" s="20"/>
      <c r="G23" s="19">
        <f t="shared" ref="G23:G33" si="6">E23-C23</f>
        <v>0</v>
      </c>
      <c r="H23" s="19">
        <f t="shared" ref="H23:H33" si="7">F23-D23</f>
        <v>0</v>
      </c>
      <c r="I23" s="25"/>
      <c r="J23" s="25"/>
      <c r="K23" s="20"/>
      <c r="L23" s="20"/>
      <c r="M23" s="20">
        <f t="shared" ref="M23:M32" si="8">I23+K23</f>
        <v>0</v>
      </c>
      <c r="N23" s="20">
        <f t="shared" ref="N23:N32" si="9">J23+L23</f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H19</f>
        <v>8</v>
      </c>
      <c r="AB23" s="9" t="str">
        <f>E19</f>
        <v>CVT-REY-099-S</v>
      </c>
      <c r="AC23" s="22" t="str">
        <f>A19</f>
        <v>CVT-T</v>
      </c>
      <c r="AD23" s="9" t="str">
        <f t="shared" ref="AD23:AD32" si="10">A23</f>
        <v>YNT</v>
      </c>
      <c r="AE23" s="9">
        <f t="shared" ref="AE23:AE32" si="11">C23</f>
        <v>0</v>
      </c>
      <c r="AF23" s="23">
        <f t="shared" ref="AF23:AF32" si="12">E23</f>
        <v>0</v>
      </c>
      <c r="AG23" s="9"/>
      <c r="AH23" s="9"/>
      <c r="AI23" s="10"/>
      <c r="AJ23" s="10"/>
      <c r="AK23" s="11"/>
      <c r="AL23" s="11"/>
    </row>
    <row r="24" spans="1:38" s="16" customFormat="1" ht="12.75" hidden="1" customHeight="1">
      <c r="A24" s="24" t="s">
        <v>27</v>
      </c>
      <c r="B24" s="18">
        <f>B6+7</f>
        <v>43148</v>
      </c>
      <c r="C24" s="19">
        <v>380</v>
      </c>
      <c r="D24" s="19">
        <v>5320</v>
      </c>
      <c r="E24" s="20">
        <v>184</v>
      </c>
      <c r="F24" s="20">
        <v>3030</v>
      </c>
      <c r="G24" s="19">
        <f t="shared" si="6"/>
        <v>-196</v>
      </c>
      <c r="H24" s="19">
        <f t="shared" si="7"/>
        <v>-2290</v>
      </c>
      <c r="I24" s="25"/>
      <c r="J24" s="25"/>
      <c r="K24" s="26"/>
      <c r="L24" s="26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H19</f>
        <v>8</v>
      </c>
      <c r="AB24" s="9" t="str">
        <f>E19</f>
        <v>CVT-REY-099-S</v>
      </c>
      <c r="AC24" s="22" t="str">
        <f>A19</f>
        <v>CVT-T</v>
      </c>
      <c r="AD24" s="9" t="str">
        <f t="shared" si="10"/>
        <v>TAO</v>
      </c>
      <c r="AE24" s="9">
        <f t="shared" si="11"/>
        <v>380</v>
      </c>
      <c r="AF24" s="23">
        <f t="shared" si="12"/>
        <v>184</v>
      </c>
      <c r="AG24" s="9"/>
      <c r="AH24" s="9"/>
      <c r="AI24" s="10"/>
      <c r="AJ24" s="10"/>
      <c r="AK24" s="11"/>
      <c r="AL24" s="11"/>
    </row>
    <row r="25" spans="1:38" s="16" customFormat="1" ht="12.75" hidden="1" customHeight="1">
      <c r="A25" s="24" t="s">
        <v>29</v>
      </c>
      <c r="B25" s="18">
        <f>B7+7</f>
        <v>43151</v>
      </c>
      <c r="C25" s="19">
        <v>450</v>
      </c>
      <c r="D25" s="19">
        <v>6300</v>
      </c>
      <c r="E25" s="20">
        <v>918</v>
      </c>
      <c r="F25" s="20">
        <v>9595</v>
      </c>
      <c r="G25" s="19">
        <f t="shared" si="6"/>
        <v>468</v>
      </c>
      <c r="H25" s="19">
        <f t="shared" si="7"/>
        <v>3295</v>
      </c>
      <c r="I25" s="26"/>
      <c r="J25" s="26"/>
      <c r="K25" s="26"/>
      <c r="L25" s="26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H19</f>
        <v>8</v>
      </c>
      <c r="AB25" s="9" t="str">
        <f>E19</f>
        <v>CVT-REY-099-S</v>
      </c>
      <c r="AC25" s="22" t="str">
        <f>A19</f>
        <v>CVT-T</v>
      </c>
      <c r="AD25" s="9" t="str">
        <f t="shared" si="10"/>
        <v>SHA</v>
      </c>
      <c r="AE25" s="9">
        <f t="shared" si="11"/>
        <v>450</v>
      </c>
      <c r="AF25" s="23">
        <f t="shared" si="12"/>
        <v>918</v>
      </c>
      <c r="AG25" s="9"/>
      <c r="AH25" s="9"/>
      <c r="AI25" s="10"/>
      <c r="AJ25" s="10"/>
      <c r="AK25" s="11"/>
      <c r="AL25" s="11"/>
    </row>
    <row r="26" spans="1:38" s="16" customFormat="1" ht="12.75" hidden="1" customHeight="1">
      <c r="A26" s="24" t="s">
        <v>30</v>
      </c>
      <c r="B26" s="44" t="s">
        <v>44</v>
      </c>
      <c r="C26" s="19"/>
      <c r="D26" s="19"/>
      <c r="E26" s="20"/>
      <c r="F26" s="20"/>
      <c r="G26" s="19">
        <f t="shared" si="6"/>
        <v>0</v>
      </c>
      <c r="H26" s="19">
        <f t="shared" si="7"/>
        <v>0</v>
      </c>
      <c r="I26" s="25"/>
      <c r="J26" s="25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H19</f>
        <v>8</v>
      </c>
      <c r="AB26" s="9" t="str">
        <f>E19</f>
        <v>CVT-REY-099-S</v>
      </c>
      <c r="AC26" s="22" t="str">
        <f>A19</f>
        <v>CVT-T</v>
      </c>
      <c r="AD26" s="9" t="str">
        <f t="shared" si="10"/>
        <v>SHK</v>
      </c>
      <c r="AE26" s="9">
        <f t="shared" si="11"/>
        <v>0</v>
      </c>
      <c r="AF26" s="23">
        <f t="shared" si="12"/>
        <v>0</v>
      </c>
      <c r="AG26" s="9"/>
      <c r="AH26" s="9"/>
      <c r="AI26" s="10"/>
      <c r="AJ26" s="10"/>
      <c r="AK26" s="11"/>
      <c r="AL26" s="11"/>
    </row>
    <row r="27" spans="1:38" s="16" customFormat="1" ht="12.75" hidden="1" customHeight="1">
      <c r="A27" s="24" t="s">
        <v>31</v>
      </c>
      <c r="B27" s="18" t="s">
        <v>35</v>
      </c>
      <c r="C27" s="19"/>
      <c r="D27" s="19"/>
      <c r="E27" s="20"/>
      <c r="F27" s="20"/>
      <c r="G27" s="19">
        <f t="shared" si="6"/>
        <v>0</v>
      </c>
      <c r="H27" s="19" t="s">
        <v>399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>
        <f>H19</f>
        <v>8</v>
      </c>
      <c r="AB27" s="9" t="str">
        <f>E19</f>
        <v>CVT-REY-099-S</v>
      </c>
      <c r="AC27" s="22" t="str">
        <f>A19</f>
        <v>CVT-T</v>
      </c>
      <c r="AD27" s="9" t="str">
        <f t="shared" si="10"/>
        <v>DLC</v>
      </c>
      <c r="AE27" s="9">
        <f t="shared" si="11"/>
        <v>0</v>
      </c>
      <c r="AF27" s="23">
        <f t="shared" si="12"/>
        <v>0</v>
      </c>
      <c r="AG27" s="9"/>
      <c r="AH27" s="9"/>
      <c r="AI27" s="10"/>
      <c r="AJ27" s="10"/>
      <c r="AK27" s="11"/>
      <c r="AL27" s="11"/>
    </row>
    <row r="28" spans="1:38" s="16" customFormat="1" ht="12.75" hidden="1" customHeight="1">
      <c r="A28" s="24" t="s">
        <v>32</v>
      </c>
      <c r="B28" s="18" t="s">
        <v>36</v>
      </c>
      <c r="C28" s="19"/>
      <c r="D28" s="19"/>
      <c r="E28" s="20">
        <v>81</v>
      </c>
      <c r="F28" s="20">
        <v>2097</v>
      </c>
      <c r="G28" s="19">
        <f t="shared" si="6"/>
        <v>81</v>
      </c>
      <c r="H28" s="19">
        <f t="shared" si="7"/>
        <v>2097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>
        <f>H19</f>
        <v>8</v>
      </c>
      <c r="AB28" s="9" t="str">
        <f>E19</f>
        <v>CVT-REY-099-S</v>
      </c>
      <c r="AC28" s="22" t="str">
        <f>A19</f>
        <v>CVT-T</v>
      </c>
      <c r="AD28" s="9" t="str">
        <f t="shared" si="10"/>
        <v>TSN</v>
      </c>
      <c r="AE28" s="9">
        <f t="shared" si="11"/>
        <v>0</v>
      </c>
      <c r="AF28" s="23">
        <f t="shared" si="12"/>
        <v>81</v>
      </c>
      <c r="AG28" s="9"/>
      <c r="AH28" s="9"/>
      <c r="AI28" s="10"/>
      <c r="AJ28" s="10"/>
      <c r="AK28" s="11"/>
      <c r="AL28" s="11"/>
    </row>
    <row r="29" spans="1:38" s="16" customFormat="1" ht="12.75" hidden="1" customHeight="1">
      <c r="A29" s="24" t="s">
        <v>33</v>
      </c>
      <c r="B29" s="18" t="s">
        <v>34</v>
      </c>
      <c r="C29" s="19">
        <v>50</v>
      </c>
      <c r="D29" s="19">
        <v>800</v>
      </c>
      <c r="E29" s="20">
        <v>46</v>
      </c>
      <c r="F29" s="20">
        <v>1025</v>
      </c>
      <c r="G29" s="19">
        <f t="shared" si="6"/>
        <v>-4</v>
      </c>
      <c r="H29" s="19">
        <f t="shared" si="7"/>
        <v>225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H19</f>
        <v>8</v>
      </c>
      <c r="AB29" s="9" t="str">
        <f>E19</f>
        <v>CVT-REY-099-S</v>
      </c>
      <c r="AC29" s="22" t="str">
        <f>A19</f>
        <v>CVT-T</v>
      </c>
      <c r="AD29" s="9" t="str">
        <f t="shared" si="10"/>
        <v>WUH</v>
      </c>
      <c r="AE29" s="9">
        <f t="shared" si="11"/>
        <v>50</v>
      </c>
      <c r="AF29" s="23">
        <f t="shared" si="12"/>
        <v>46</v>
      </c>
      <c r="AG29" s="9"/>
      <c r="AH29" s="9"/>
      <c r="AI29" s="10"/>
      <c r="AJ29" s="10"/>
      <c r="AK29" s="11"/>
      <c r="AL29" s="11"/>
    </row>
    <row r="30" spans="1:38" s="16" customFormat="1" ht="12.75" hidden="1" customHeight="1">
      <c r="A30" s="24"/>
      <c r="B30" s="18"/>
      <c r="C30" s="19"/>
      <c r="D30" s="19"/>
      <c r="E30" s="20"/>
      <c r="F30" s="20"/>
      <c r="G30" s="19">
        <f t="shared" si="6"/>
        <v>0</v>
      </c>
      <c r="H30" s="19">
        <f t="shared" si="7"/>
        <v>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H19</f>
        <v>8</v>
      </c>
      <c r="AB30" s="9" t="str">
        <f>E19</f>
        <v>CVT-REY-099-S</v>
      </c>
      <c r="AC30" s="22" t="str">
        <f>A19</f>
        <v>CVT-T</v>
      </c>
      <c r="AD30" s="9">
        <f t="shared" si="10"/>
        <v>0</v>
      </c>
      <c r="AE30" s="9">
        <f t="shared" si="11"/>
        <v>0</v>
      </c>
      <c r="AF30" s="23">
        <f t="shared" si="12"/>
        <v>0</v>
      </c>
      <c r="AG30" s="9"/>
      <c r="AH30" s="9"/>
      <c r="AI30" s="10"/>
      <c r="AJ30" s="10"/>
      <c r="AK30" s="11"/>
      <c r="AL30" s="11"/>
    </row>
    <row r="31" spans="1:38" s="16" customFormat="1" ht="12.75" hidden="1" customHeight="1">
      <c r="A31" s="24" t="s">
        <v>21</v>
      </c>
      <c r="B31" s="27" t="s">
        <v>36</v>
      </c>
      <c r="C31" s="19"/>
      <c r="D31" s="19"/>
      <c r="E31" s="20"/>
      <c r="F31" s="20"/>
      <c r="G31" s="19">
        <f t="shared" si="6"/>
        <v>0</v>
      </c>
      <c r="H31" s="19">
        <f t="shared" si="7"/>
        <v>0</v>
      </c>
      <c r="I31" s="20"/>
      <c r="J31" s="20"/>
      <c r="K31" s="20"/>
      <c r="L31" s="20"/>
      <c r="M31" s="20">
        <f t="shared" si="8"/>
        <v>0</v>
      </c>
      <c r="N31" s="20">
        <f t="shared" si="9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>
        <f>H19</f>
        <v>8</v>
      </c>
      <c r="AB31" s="9" t="str">
        <f>E19</f>
        <v>CVT-REY-099-S</v>
      </c>
      <c r="AC31" s="22" t="str">
        <f>A19</f>
        <v>CVT-T</v>
      </c>
      <c r="AD31" s="9" t="str">
        <f t="shared" si="10"/>
        <v>COSCO T/S</v>
      </c>
      <c r="AE31" s="9">
        <f t="shared" si="11"/>
        <v>0</v>
      </c>
      <c r="AF31" s="23">
        <f t="shared" si="12"/>
        <v>0</v>
      </c>
      <c r="AG31" s="9"/>
      <c r="AH31" s="9"/>
      <c r="AI31" s="10"/>
      <c r="AJ31" s="10"/>
      <c r="AK31" s="11"/>
      <c r="AL31" s="11"/>
    </row>
    <row r="32" spans="1:38" s="16" customFormat="1" ht="12.75" hidden="1" customHeight="1">
      <c r="A32" s="24" t="s">
        <v>21</v>
      </c>
      <c r="B32" s="18" t="s">
        <v>43</v>
      </c>
      <c r="C32" s="19"/>
      <c r="D32" s="19"/>
      <c r="E32" s="20">
        <v>299</v>
      </c>
      <c r="F32" s="20">
        <v>4430</v>
      </c>
      <c r="G32" s="19">
        <f t="shared" si="6"/>
        <v>299</v>
      </c>
      <c r="H32" s="19">
        <f t="shared" si="7"/>
        <v>4430</v>
      </c>
      <c r="I32" s="20"/>
      <c r="J32" s="20"/>
      <c r="K32" s="20"/>
      <c r="L32" s="20"/>
      <c r="M32" s="20">
        <f t="shared" si="8"/>
        <v>0</v>
      </c>
      <c r="N32" s="20">
        <f t="shared" si="9"/>
        <v>0</v>
      </c>
      <c r="O32" s="2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>
        <f>H19</f>
        <v>8</v>
      </c>
      <c r="AB32" s="9" t="str">
        <f>E19</f>
        <v>CVT-REY-099-S</v>
      </c>
      <c r="AC32" s="22" t="str">
        <f>A19</f>
        <v>CVT-T</v>
      </c>
      <c r="AD32" s="9" t="str">
        <f t="shared" si="10"/>
        <v>COSCO T/S</v>
      </c>
      <c r="AE32" s="9">
        <f t="shared" si="11"/>
        <v>0</v>
      </c>
      <c r="AF32" s="23">
        <f t="shared" si="12"/>
        <v>299</v>
      </c>
      <c r="AG32" s="9"/>
      <c r="AH32" s="9"/>
      <c r="AI32" s="10"/>
      <c r="AJ32" s="10"/>
      <c r="AK32" s="11"/>
      <c r="AL32" s="11"/>
    </row>
    <row r="33" spans="1:38" s="32" customFormat="1" ht="12.75" hidden="1" customHeight="1">
      <c r="A33" s="24" t="s">
        <v>22</v>
      </c>
      <c r="B33" s="28"/>
      <c r="C33" s="29">
        <v>1900</v>
      </c>
      <c r="D33" s="29">
        <v>18560</v>
      </c>
      <c r="E33" s="30">
        <f>SUM(E23:E32)</f>
        <v>1528</v>
      </c>
      <c r="F33" s="30">
        <f>SUM(F23:F32)</f>
        <v>20177</v>
      </c>
      <c r="G33" s="29">
        <f t="shared" si="6"/>
        <v>-372</v>
      </c>
      <c r="H33" s="29">
        <f t="shared" si="7"/>
        <v>1617</v>
      </c>
      <c r="I33" s="31">
        <f t="shared" ref="I33:N33" si="13">SUM(I23:I32)</f>
        <v>0</v>
      </c>
      <c r="J33" s="31">
        <f t="shared" si="13"/>
        <v>0</v>
      </c>
      <c r="K33" s="31">
        <f t="shared" si="13"/>
        <v>0</v>
      </c>
      <c r="L33" s="31">
        <f t="shared" si="13"/>
        <v>0</v>
      </c>
      <c r="M33" s="31">
        <f t="shared" si="13"/>
        <v>0</v>
      </c>
      <c r="N33" s="31">
        <f t="shared" si="13"/>
        <v>0</v>
      </c>
      <c r="O33" s="2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/>
      <c r="AB33" s="9"/>
      <c r="AC33" s="22"/>
      <c r="AD33" s="9"/>
      <c r="AE33" s="9"/>
      <c r="AF33" s="9"/>
      <c r="AG33" s="9"/>
      <c r="AH33" s="9"/>
      <c r="AI33" s="10"/>
      <c r="AJ33" s="10"/>
      <c r="AK33" s="10"/>
      <c r="AL33" s="10"/>
    </row>
    <row r="34" spans="1:38" s="32" customFormat="1" ht="12.75" hidden="1" customHeight="1">
      <c r="A34" s="33"/>
      <c r="C34" s="34"/>
      <c r="E34" s="258">
        <f>E33/C33</f>
        <v>0.80421052631578949</v>
      </c>
      <c r="F34" s="258">
        <f>F33/D33</f>
        <v>1.0871228448275863</v>
      </c>
      <c r="I34" s="15"/>
      <c r="J34" s="3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/>
      <c r="AB34" s="9"/>
      <c r="AC34" s="22"/>
      <c r="AD34" s="9"/>
      <c r="AE34" s="9"/>
      <c r="AF34" s="9"/>
      <c r="AG34" s="9"/>
      <c r="AH34" s="9"/>
      <c r="AI34" s="10"/>
      <c r="AJ34" s="10"/>
      <c r="AK34" s="10"/>
      <c r="AL34" s="10"/>
    </row>
    <row r="35" spans="1:38" hidden="1"/>
    <row r="36" spans="1:38" hidden="1"/>
    <row r="37" spans="1:38" s="12" customFormat="1" ht="12.75" hidden="1" customHeight="1">
      <c r="A37" s="37" t="s">
        <v>23</v>
      </c>
      <c r="B37" s="47" t="s">
        <v>49</v>
      </c>
      <c r="C37" s="39"/>
      <c r="D37" s="40"/>
      <c r="E37" s="38"/>
      <c r="F37" s="38"/>
      <c r="G37" s="37" t="s">
        <v>0</v>
      </c>
      <c r="H37" s="41">
        <v>9</v>
      </c>
      <c r="I37" s="40"/>
      <c r="J37" s="42" t="s">
        <v>26</v>
      </c>
      <c r="K37" s="38">
        <v>0</v>
      </c>
      <c r="L37" s="37"/>
      <c r="M37" s="43"/>
      <c r="N37" s="38"/>
      <c r="O37" s="40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9"/>
      <c r="AB37" s="9"/>
      <c r="AC37" s="9"/>
      <c r="AD37" s="9"/>
      <c r="AE37" s="9"/>
      <c r="AF37" s="9"/>
      <c r="AG37" s="9"/>
      <c r="AH37" s="9"/>
      <c r="AI37" s="10"/>
      <c r="AJ37" s="10"/>
      <c r="AK37" s="11"/>
    </row>
    <row r="38" spans="1:38" s="16" customFormat="1" ht="12.75" hidden="1" customHeight="1">
      <c r="A38" s="13"/>
      <c r="B38" s="14"/>
      <c r="C38" s="646" t="s">
        <v>1</v>
      </c>
      <c r="D38" s="646"/>
      <c r="E38" s="646" t="s">
        <v>2</v>
      </c>
      <c r="F38" s="646"/>
      <c r="G38" s="646" t="s">
        <v>3</v>
      </c>
      <c r="H38" s="646"/>
      <c r="I38" s="646" t="s">
        <v>4</v>
      </c>
      <c r="J38" s="646"/>
      <c r="K38" s="646"/>
      <c r="L38" s="646"/>
      <c r="M38" s="646"/>
      <c r="N38" s="646"/>
      <c r="O38" s="647" t="s">
        <v>5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/>
      <c r="AB38" s="9"/>
      <c r="AC38" s="9"/>
      <c r="AD38" s="9"/>
      <c r="AE38" s="9"/>
      <c r="AF38" s="9"/>
      <c r="AG38" s="9"/>
      <c r="AH38" s="9"/>
      <c r="AI38" s="10"/>
      <c r="AJ38" s="10"/>
      <c r="AK38" s="11"/>
      <c r="AL38" s="11"/>
    </row>
    <row r="39" spans="1:38" s="16" customFormat="1" ht="12.75" hidden="1" customHeight="1">
      <c r="A39" s="17" t="s">
        <v>6</v>
      </c>
      <c r="B39" s="18" t="s">
        <v>7</v>
      </c>
      <c r="C39" s="646"/>
      <c r="D39" s="646"/>
      <c r="E39" s="646"/>
      <c r="F39" s="646"/>
      <c r="G39" s="646"/>
      <c r="H39" s="646"/>
      <c r="I39" s="19" t="s">
        <v>8</v>
      </c>
      <c r="J39" s="19" t="s">
        <v>9</v>
      </c>
      <c r="K39" s="19" t="s">
        <v>10</v>
      </c>
      <c r="L39" s="19" t="s">
        <v>11</v>
      </c>
      <c r="M39" s="646" t="s">
        <v>12</v>
      </c>
      <c r="N39" s="646"/>
      <c r="O39" s="647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/>
      <c r="AB39" s="9"/>
      <c r="AC39" s="9"/>
      <c r="AD39" s="9"/>
      <c r="AE39" s="9"/>
      <c r="AF39" s="9"/>
      <c r="AG39" s="9"/>
      <c r="AH39" s="9"/>
      <c r="AI39" s="10"/>
      <c r="AJ39" s="10"/>
      <c r="AK39" s="11"/>
      <c r="AL39" s="11"/>
    </row>
    <row r="40" spans="1:38" s="16" customFormat="1" ht="12.75" hidden="1" customHeight="1">
      <c r="A40" s="13"/>
      <c r="B40" s="14"/>
      <c r="C40" s="19" t="s">
        <v>13</v>
      </c>
      <c r="D40" s="19" t="s">
        <v>14</v>
      </c>
      <c r="E40" s="19" t="s">
        <v>13</v>
      </c>
      <c r="F40" s="19" t="s">
        <v>14</v>
      </c>
      <c r="G40" s="19" t="s">
        <v>13</v>
      </c>
      <c r="H40" s="19" t="s">
        <v>14</v>
      </c>
      <c r="I40" s="19" t="s">
        <v>13</v>
      </c>
      <c r="J40" s="19" t="s">
        <v>14</v>
      </c>
      <c r="K40" s="19" t="s">
        <v>13</v>
      </c>
      <c r="L40" s="19" t="s">
        <v>14</v>
      </c>
      <c r="M40" s="19"/>
      <c r="N40" s="19"/>
      <c r="O40" s="647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 t="s">
        <v>15</v>
      </c>
      <c r="AB40" s="9" t="s">
        <v>16</v>
      </c>
      <c r="AC40" s="9" t="s">
        <v>17</v>
      </c>
      <c r="AD40" s="9" t="s">
        <v>18</v>
      </c>
      <c r="AE40" s="9" t="s">
        <v>19</v>
      </c>
      <c r="AF40" s="9" t="s">
        <v>20</v>
      </c>
      <c r="AG40" s="9"/>
      <c r="AH40" s="9"/>
      <c r="AI40" s="10"/>
      <c r="AJ40" s="10"/>
      <c r="AK40" s="11"/>
      <c r="AL40" s="11"/>
    </row>
    <row r="41" spans="1:38" s="16" customFormat="1" ht="12.75" hidden="1" customHeight="1">
      <c r="A41" s="24" t="s">
        <v>28</v>
      </c>
      <c r="B41" s="18" t="s">
        <v>40</v>
      </c>
      <c r="C41" s="19"/>
      <c r="D41" s="19"/>
      <c r="E41" s="20"/>
      <c r="F41" s="20"/>
      <c r="G41" s="19">
        <f t="shared" ref="G41:G51" si="14">E41-C41</f>
        <v>0</v>
      </c>
      <c r="H41" s="19">
        <f t="shared" ref="H41:H51" si="15">F41-D41</f>
        <v>0</v>
      </c>
      <c r="I41" s="25"/>
      <c r="J41" s="25"/>
      <c r="K41" s="20"/>
      <c r="L41" s="20"/>
      <c r="M41" s="20">
        <f t="shared" ref="M41:M50" si="16">I41+K41</f>
        <v>0</v>
      </c>
      <c r="N41" s="20">
        <f t="shared" ref="N41:N50" si="17">J41+L41</f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>
        <f>H37</f>
        <v>9</v>
      </c>
      <c r="AB41" s="9">
        <f>E37</f>
        <v>0</v>
      </c>
      <c r="AC41" s="22" t="str">
        <f>A37</f>
        <v>CVT-T</v>
      </c>
      <c r="AD41" s="9" t="str">
        <f t="shared" ref="AD41:AD50" si="18">A41</f>
        <v>YNT</v>
      </c>
      <c r="AE41" s="9">
        <f t="shared" ref="AE41:AE50" si="19">C41</f>
        <v>0</v>
      </c>
      <c r="AF41" s="23">
        <f t="shared" ref="AF41:AF50" si="20">E41</f>
        <v>0</v>
      </c>
      <c r="AG41" s="9"/>
      <c r="AH41" s="9"/>
      <c r="AI41" s="10"/>
      <c r="AJ41" s="10"/>
      <c r="AK41" s="11"/>
      <c r="AL41" s="11"/>
    </row>
    <row r="42" spans="1:38" s="16" customFormat="1" ht="12.75" hidden="1" customHeight="1">
      <c r="A42" s="24" t="s">
        <v>27</v>
      </c>
      <c r="B42" s="18">
        <f>B24+7</f>
        <v>43155</v>
      </c>
      <c r="C42" s="19"/>
      <c r="D42" s="19"/>
      <c r="E42" s="20"/>
      <c r="F42" s="20"/>
      <c r="G42" s="19">
        <f t="shared" si="14"/>
        <v>0</v>
      </c>
      <c r="H42" s="19">
        <f t="shared" si="15"/>
        <v>0</v>
      </c>
      <c r="I42" s="25"/>
      <c r="J42" s="25"/>
      <c r="K42" s="26"/>
      <c r="L42" s="26"/>
      <c r="M42" s="20">
        <f t="shared" si="16"/>
        <v>0</v>
      </c>
      <c r="N42" s="20">
        <f t="shared" si="17"/>
        <v>0</v>
      </c>
      <c r="O42" s="2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>
        <f>H37</f>
        <v>9</v>
      </c>
      <c r="AB42" s="9">
        <f>E37</f>
        <v>0</v>
      </c>
      <c r="AC42" s="22" t="str">
        <f>A37</f>
        <v>CVT-T</v>
      </c>
      <c r="AD42" s="9" t="str">
        <f t="shared" si="18"/>
        <v>TAO</v>
      </c>
      <c r="AE42" s="9">
        <f t="shared" si="19"/>
        <v>0</v>
      </c>
      <c r="AF42" s="23">
        <f t="shared" si="20"/>
        <v>0</v>
      </c>
      <c r="AG42" s="9"/>
      <c r="AH42" s="9"/>
      <c r="AI42" s="10"/>
      <c r="AJ42" s="10"/>
      <c r="AK42" s="11"/>
      <c r="AL42" s="11"/>
    </row>
    <row r="43" spans="1:38" s="16" customFormat="1" ht="12.75" hidden="1" customHeight="1">
      <c r="A43" s="24" t="s">
        <v>29</v>
      </c>
      <c r="B43" s="18">
        <f>B25+7</f>
        <v>43158</v>
      </c>
      <c r="C43" s="19"/>
      <c r="D43" s="19"/>
      <c r="E43" s="20"/>
      <c r="F43" s="20"/>
      <c r="G43" s="19">
        <f t="shared" si="14"/>
        <v>0</v>
      </c>
      <c r="H43" s="19">
        <f t="shared" si="15"/>
        <v>0</v>
      </c>
      <c r="I43" s="26"/>
      <c r="J43" s="26"/>
      <c r="K43" s="26"/>
      <c r="L43" s="26"/>
      <c r="M43" s="20">
        <f t="shared" si="16"/>
        <v>0</v>
      </c>
      <c r="N43" s="20">
        <f t="shared" si="17"/>
        <v>0</v>
      </c>
      <c r="O43" s="2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>
        <f>H37</f>
        <v>9</v>
      </c>
      <c r="AB43" s="9">
        <f>E37</f>
        <v>0</v>
      </c>
      <c r="AC43" s="22" t="str">
        <f>A37</f>
        <v>CVT-T</v>
      </c>
      <c r="AD43" s="9" t="str">
        <f t="shared" si="18"/>
        <v>SHA</v>
      </c>
      <c r="AE43" s="9">
        <f t="shared" si="19"/>
        <v>0</v>
      </c>
      <c r="AF43" s="23">
        <f t="shared" si="20"/>
        <v>0</v>
      </c>
      <c r="AG43" s="9"/>
      <c r="AH43" s="9"/>
      <c r="AI43" s="10"/>
      <c r="AJ43" s="10"/>
      <c r="AK43" s="11"/>
      <c r="AL43" s="11"/>
    </row>
    <row r="44" spans="1:38" s="16" customFormat="1" ht="12.75" hidden="1" customHeight="1">
      <c r="A44" s="24" t="s">
        <v>30</v>
      </c>
      <c r="B44" s="44" t="s">
        <v>40</v>
      </c>
      <c r="C44" s="19"/>
      <c r="D44" s="19"/>
      <c r="E44" s="20"/>
      <c r="F44" s="20"/>
      <c r="G44" s="19">
        <f t="shared" si="14"/>
        <v>0</v>
      </c>
      <c r="H44" s="19">
        <f t="shared" si="15"/>
        <v>0</v>
      </c>
      <c r="I44" s="25"/>
      <c r="J44" s="25"/>
      <c r="K44" s="20"/>
      <c r="L44" s="20"/>
      <c r="M44" s="20">
        <f t="shared" si="16"/>
        <v>0</v>
      </c>
      <c r="N44" s="20">
        <f t="shared" si="17"/>
        <v>0</v>
      </c>
      <c r="O44" s="2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9">
        <f>H37</f>
        <v>9</v>
      </c>
      <c r="AB44" s="9">
        <f>E37</f>
        <v>0</v>
      </c>
      <c r="AC44" s="22" t="str">
        <f>A37</f>
        <v>CVT-T</v>
      </c>
      <c r="AD44" s="9" t="str">
        <f t="shared" si="18"/>
        <v>SHK</v>
      </c>
      <c r="AE44" s="9">
        <f t="shared" si="19"/>
        <v>0</v>
      </c>
      <c r="AF44" s="23">
        <f t="shared" si="20"/>
        <v>0</v>
      </c>
      <c r="AG44" s="9"/>
      <c r="AH44" s="9"/>
      <c r="AI44" s="10"/>
      <c r="AJ44" s="10"/>
      <c r="AK44" s="11"/>
      <c r="AL44" s="11"/>
    </row>
    <row r="45" spans="1:38" s="16" customFormat="1" ht="12.75" hidden="1" customHeight="1">
      <c r="A45" s="24" t="s">
        <v>31</v>
      </c>
      <c r="B45" s="18" t="s">
        <v>35</v>
      </c>
      <c r="C45" s="19"/>
      <c r="D45" s="19"/>
      <c r="E45" s="20"/>
      <c r="F45" s="20"/>
      <c r="G45" s="19">
        <f t="shared" si="14"/>
        <v>0</v>
      </c>
      <c r="H45" s="19">
        <f t="shared" si="15"/>
        <v>0</v>
      </c>
      <c r="I45" s="20"/>
      <c r="J45" s="20"/>
      <c r="K45" s="20"/>
      <c r="L45" s="20"/>
      <c r="M45" s="20">
        <f t="shared" si="16"/>
        <v>0</v>
      </c>
      <c r="N45" s="20">
        <f t="shared" si="17"/>
        <v>0</v>
      </c>
      <c r="O45" s="2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9">
        <f>H37</f>
        <v>9</v>
      </c>
      <c r="AB45" s="9">
        <f>E37</f>
        <v>0</v>
      </c>
      <c r="AC45" s="22" t="str">
        <f>A37</f>
        <v>CVT-T</v>
      </c>
      <c r="AD45" s="9" t="str">
        <f t="shared" si="18"/>
        <v>DLC</v>
      </c>
      <c r="AE45" s="9">
        <f t="shared" si="19"/>
        <v>0</v>
      </c>
      <c r="AF45" s="23">
        <f t="shared" si="20"/>
        <v>0</v>
      </c>
      <c r="AG45" s="9"/>
      <c r="AH45" s="9"/>
      <c r="AI45" s="10"/>
      <c r="AJ45" s="10"/>
      <c r="AK45" s="11"/>
      <c r="AL45" s="11"/>
    </row>
    <row r="46" spans="1:38" s="16" customFormat="1" ht="12.75" hidden="1" customHeight="1">
      <c r="A46" s="24" t="s">
        <v>32</v>
      </c>
      <c r="B46" s="18" t="s">
        <v>35</v>
      </c>
      <c r="C46" s="19"/>
      <c r="D46" s="19"/>
      <c r="E46" s="20"/>
      <c r="F46" s="20"/>
      <c r="G46" s="19">
        <f t="shared" si="14"/>
        <v>0</v>
      </c>
      <c r="H46" s="19">
        <f t="shared" si="15"/>
        <v>0</v>
      </c>
      <c r="I46" s="20"/>
      <c r="J46" s="20"/>
      <c r="K46" s="20"/>
      <c r="L46" s="20"/>
      <c r="M46" s="20">
        <f t="shared" si="16"/>
        <v>0</v>
      </c>
      <c r="N46" s="20">
        <f t="shared" si="17"/>
        <v>0</v>
      </c>
      <c r="O46" s="21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>
        <f>H37</f>
        <v>9</v>
      </c>
      <c r="AB46" s="9">
        <f>E37</f>
        <v>0</v>
      </c>
      <c r="AC46" s="22" t="str">
        <f>A37</f>
        <v>CVT-T</v>
      </c>
      <c r="AD46" s="9" t="str">
        <f t="shared" si="18"/>
        <v>TSN</v>
      </c>
      <c r="AE46" s="9">
        <f t="shared" si="19"/>
        <v>0</v>
      </c>
      <c r="AF46" s="23">
        <f t="shared" si="20"/>
        <v>0</v>
      </c>
      <c r="AG46" s="9"/>
      <c r="AH46" s="9"/>
      <c r="AI46" s="10"/>
      <c r="AJ46" s="10"/>
      <c r="AK46" s="11"/>
      <c r="AL46" s="11"/>
    </row>
    <row r="47" spans="1:38" s="16" customFormat="1" ht="12.75" hidden="1" customHeight="1">
      <c r="A47" s="24" t="s">
        <v>33</v>
      </c>
      <c r="B47" s="18" t="s">
        <v>34</v>
      </c>
      <c r="C47" s="19"/>
      <c r="D47" s="19"/>
      <c r="E47" s="20"/>
      <c r="F47" s="20"/>
      <c r="G47" s="19">
        <f t="shared" si="14"/>
        <v>0</v>
      </c>
      <c r="H47" s="19">
        <f t="shared" si="15"/>
        <v>0</v>
      </c>
      <c r="I47" s="20"/>
      <c r="J47" s="20"/>
      <c r="K47" s="20"/>
      <c r="L47" s="20"/>
      <c r="M47" s="20">
        <f t="shared" si="16"/>
        <v>0</v>
      </c>
      <c r="N47" s="20">
        <f t="shared" si="17"/>
        <v>0</v>
      </c>
      <c r="O47" s="21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9">
        <f>H37</f>
        <v>9</v>
      </c>
      <c r="AB47" s="9">
        <f>E37</f>
        <v>0</v>
      </c>
      <c r="AC47" s="22" t="str">
        <f>A37</f>
        <v>CVT-T</v>
      </c>
      <c r="AD47" s="9" t="str">
        <f t="shared" si="18"/>
        <v>WUH</v>
      </c>
      <c r="AE47" s="9">
        <f t="shared" si="19"/>
        <v>0</v>
      </c>
      <c r="AF47" s="23">
        <f t="shared" si="20"/>
        <v>0</v>
      </c>
      <c r="AG47" s="9"/>
      <c r="AH47" s="9"/>
      <c r="AI47" s="10"/>
      <c r="AJ47" s="10"/>
      <c r="AK47" s="11"/>
      <c r="AL47" s="11"/>
    </row>
    <row r="48" spans="1:38" s="16" customFormat="1" ht="12.75" hidden="1" customHeight="1">
      <c r="A48" s="24"/>
      <c r="B48" s="18"/>
      <c r="C48" s="19"/>
      <c r="D48" s="19"/>
      <c r="E48" s="20"/>
      <c r="F48" s="20"/>
      <c r="G48" s="19">
        <f t="shared" si="14"/>
        <v>0</v>
      </c>
      <c r="H48" s="19">
        <f t="shared" si="15"/>
        <v>0</v>
      </c>
      <c r="I48" s="20"/>
      <c r="J48" s="20"/>
      <c r="K48" s="20"/>
      <c r="L48" s="20"/>
      <c r="M48" s="20">
        <f t="shared" si="16"/>
        <v>0</v>
      </c>
      <c r="N48" s="20">
        <f t="shared" si="17"/>
        <v>0</v>
      </c>
      <c r="O48" s="21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9">
        <f>H37</f>
        <v>9</v>
      </c>
      <c r="AB48" s="9">
        <f>E37</f>
        <v>0</v>
      </c>
      <c r="AC48" s="22" t="str">
        <f>A37</f>
        <v>CVT-T</v>
      </c>
      <c r="AD48" s="9">
        <f t="shared" si="18"/>
        <v>0</v>
      </c>
      <c r="AE48" s="9">
        <f t="shared" si="19"/>
        <v>0</v>
      </c>
      <c r="AF48" s="23">
        <f t="shared" si="20"/>
        <v>0</v>
      </c>
      <c r="AG48" s="9"/>
      <c r="AH48" s="9"/>
      <c r="AI48" s="10"/>
      <c r="AJ48" s="10"/>
      <c r="AK48" s="11"/>
      <c r="AL48" s="11"/>
    </row>
    <row r="49" spans="1:38" s="16" customFormat="1" ht="12.75" hidden="1" customHeight="1">
      <c r="A49" s="24" t="s">
        <v>21</v>
      </c>
      <c r="B49" s="27" t="s">
        <v>35</v>
      </c>
      <c r="C49" s="19"/>
      <c r="D49" s="19"/>
      <c r="E49" s="20"/>
      <c r="F49" s="20"/>
      <c r="G49" s="19">
        <f t="shared" si="14"/>
        <v>0</v>
      </c>
      <c r="H49" s="19">
        <f t="shared" si="15"/>
        <v>0</v>
      </c>
      <c r="I49" s="20"/>
      <c r="J49" s="20"/>
      <c r="K49" s="20"/>
      <c r="L49" s="20"/>
      <c r="M49" s="20">
        <f t="shared" si="16"/>
        <v>0</v>
      </c>
      <c r="N49" s="20">
        <f t="shared" si="17"/>
        <v>0</v>
      </c>
      <c r="O49" s="21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9">
        <f>H37</f>
        <v>9</v>
      </c>
      <c r="AB49" s="9">
        <f>E37</f>
        <v>0</v>
      </c>
      <c r="AC49" s="22" t="str">
        <f>A37</f>
        <v>CVT-T</v>
      </c>
      <c r="AD49" s="9" t="str">
        <f t="shared" si="18"/>
        <v>COSCO T/S</v>
      </c>
      <c r="AE49" s="9">
        <f t="shared" si="19"/>
        <v>0</v>
      </c>
      <c r="AF49" s="23">
        <f t="shared" si="20"/>
        <v>0</v>
      </c>
      <c r="AG49" s="9"/>
      <c r="AH49" s="9"/>
      <c r="AI49" s="10"/>
      <c r="AJ49" s="10"/>
      <c r="AK49" s="11"/>
      <c r="AL49" s="11"/>
    </row>
    <row r="50" spans="1:38" s="16" customFormat="1" ht="12.75" hidden="1" customHeight="1">
      <c r="A50" s="24" t="s">
        <v>21</v>
      </c>
      <c r="B50" s="18" t="s">
        <v>34</v>
      </c>
      <c r="C50" s="19"/>
      <c r="D50" s="19"/>
      <c r="E50" s="20"/>
      <c r="F50" s="20"/>
      <c r="G50" s="19">
        <f t="shared" si="14"/>
        <v>0</v>
      </c>
      <c r="H50" s="19">
        <f t="shared" si="15"/>
        <v>0</v>
      </c>
      <c r="I50" s="20"/>
      <c r="J50" s="20"/>
      <c r="K50" s="20"/>
      <c r="L50" s="20"/>
      <c r="M50" s="20">
        <f t="shared" si="16"/>
        <v>0</v>
      </c>
      <c r="N50" s="20">
        <f t="shared" si="17"/>
        <v>0</v>
      </c>
      <c r="O50" s="21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9">
        <f>H37</f>
        <v>9</v>
      </c>
      <c r="AB50" s="9">
        <f>E37</f>
        <v>0</v>
      </c>
      <c r="AC50" s="22" t="str">
        <f>A37</f>
        <v>CVT-T</v>
      </c>
      <c r="AD50" s="9" t="str">
        <f t="shared" si="18"/>
        <v>COSCO T/S</v>
      </c>
      <c r="AE50" s="9">
        <f t="shared" si="19"/>
        <v>0</v>
      </c>
      <c r="AF50" s="23">
        <f t="shared" si="20"/>
        <v>0</v>
      </c>
      <c r="AG50" s="9"/>
      <c r="AH50" s="9"/>
      <c r="AI50" s="10"/>
      <c r="AJ50" s="10"/>
      <c r="AK50" s="11"/>
      <c r="AL50" s="11"/>
    </row>
    <row r="51" spans="1:38" s="32" customFormat="1" ht="12.75" hidden="1" customHeight="1">
      <c r="A51" s="24" t="s">
        <v>22</v>
      </c>
      <c r="B51" s="28"/>
      <c r="C51" s="29">
        <v>0</v>
      </c>
      <c r="D51" s="29">
        <v>0</v>
      </c>
      <c r="E51" s="30">
        <f>SUM(E41:E50)</f>
        <v>0</v>
      </c>
      <c r="F51" s="30">
        <f>SUM(F41:F50)</f>
        <v>0</v>
      </c>
      <c r="G51" s="29">
        <f t="shared" si="14"/>
        <v>0</v>
      </c>
      <c r="H51" s="29">
        <f t="shared" si="15"/>
        <v>0</v>
      </c>
      <c r="I51" s="31">
        <f t="shared" ref="I51:N51" si="21">SUM(I41:I50)</f>
        <v>0</v>
      </c>
      <c r="J51" s="31">
        <f t="shared" si="21"/>
        <v>0</v>
      </c>
      <c r="K51" s="31">
        <f t="shared" si="21"/>
        <v>0</v>
      </c>
      <c r="L51" s="31">
        <f t="shared" si="21"/>
        <v>0</v>
      </c>
      <c r="M51" s="31">
        <f t="shared" si="21"/>
        <v>0</v>
      </c>
      <c r="N51" s="31">
        <f t="shared" si="21"/>
        <v>0</v>
      </c>
      <c r="O51" s="21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9"/>
      <c r="AB51" s="9"/>
      <c r="AC51" s="22"/>
      <c r="AD51" s="9"/>
      <c r="AE51" s="9"/>
      <c r="AF51" s="9"/>
      <c r="AG51" s="9"/>
      <c r="AH51" s="9"/>
      <c r="AI51" s="10"/>
      <c r="AJ51" s="10"/>
      <c r="AK51" s="10"/>
      <c r="AL51" s="10"/>
    </row>
    <row r="52" spans="1:38" s="32" customFormat="1" ht="12.75" hidden="1" customHeight="1">
      <c r="A52" s="33"/>
      <c r="C52" s="34"/>
      <c r="E52" s="258" t="e">
        <f>E51/C51</f>
        <v>#DIV/0!</v>
      </c>
      <c r="F52" s="258" t="e">
        <f>F51/D51</f>
        <v>#DIV/0!</v>
      </c>
      <c r="I52" s="15"/>
      <c r="J52" s="36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9"/>
      <c r="AB52" s="9"/>
      <c r="AC52" s="22"/>
      <c r="AD52" s="9"/>
      <c r="AE52" s="9"/>
      <c r="AF52" s="9"/>
      <c r="AG52" s="9"/>
      <c r="AH52" s="9"/>
      <c r="AI52" s="10"/>
      <c r="AJ52" s="10"/>
      <c r="AK52" s="10"/>
      <c r="AL52" s="10"/>
    </row>
    <row r="53" spans="1:38" hidden="1"/>
    <row r="54" spans="1:38" hidden="1"/>
    <row r="55" spans="1:38" s="12" customFormat="1" ht="12.75" hidden="1" customHeight="1">
      <c r="A55" s="37" t="s">
        <v>23</v>
      </c>
      <c r="B55" s="47" t="s">
        <v>49</v>
      </c>
      <c r="C55" s="39"/>
      <c r="D55" s="40"/>
      <c r="E55" s="38"/>
      <c r="F55" s="38"/>
      <c r="G55" s="37" t="s">
        <v>0</v>
      </c>
      <c r="H55" s="41">
        <v>10</v>
      </c>
      <c r="I55" s="40"/>
      <c r="J55" s="42" t="s">
        <v>26</v>
      </c>
      <c r="K55" s="38">
        <v>0</v>
      </c>
      <c r="L55" s="37"/>
      <c r="M55" s="43"/>
      <c r="N55" s="38"/>
      <c r="O55" s="40"/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  <c r="AA55" s="9"/>
      <c r="AB55" s="9"/>
      <c r="AC55" s="9"/>
      <c r="AD55" s="9"/>
      <c r="AE55" s="9"/>
      <c r="AF55" s="9"/>
      <c r="AG55" s="9"/>
      <c r="AH55" s="9"/>
      <c r="AI55" s="10"/>
      <c r="AJ55" s="10"/>
      <c r="AK55" s="11"/>
    </row>
    <row r="56" spans="1:38" s="16" customFormat="1" ht="12.75" hidden="1" customHeight="1">
      <c r="A56" s="13"/>
      <c r="B56" s="14"/>
      <c r="C56" s="646" t="s">
        <v>1</v>
      </c>
      <c r="D56" s="646"/>
      <c r="E56" s="646" t="s">
        <v>2</v>
      </c>
      <c r="F56" s="646"/>
      <c r="G56" s="646" t="s">
        <v>3</v>
      </c>
      <c r="H56" s="646"/>
      <c r="I56" s="646" t="s">
        <v>4</v>
      </c>
      <c r="J56" s="646"/>
      <c r="K56" s="646"/>
      <c r="L56" s="646"/>
      <c r="M56" s="646"/>
      <c r="N56" s="646"/>
      <c r="O56" s="647" t="s">
        <v>5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9"/>
      <c r="AB56" s="9"/>
      <c r="AC56" s="9"/>
      <c r="AD56" s="9"/>
      <c r="AE56" s="9"/>
      <c r="AF56" s="9"/>
      <c r="AG56" s="9"/>
      <c r="AH56" s="9"/>
      <c r="AI56" s="10"/>
      <c r="AJ56" s="10"/>
      <c r="AK56" s="11"/>
      <c r="AL56" s="11"/>
    </row>
    <row r="57" spans="1:38" s="16" customFormat="1" ht="12.75" hidden="1" customHeight="1">
      <c r="A57" s="17" t="s">
        <v>6</v>
      </c>
      <c r="B57" s="18" t="s">
        <v>7</v>
      </c>
      <c r="C57" s="646"/>
      <c r="D57" s="646"/>
      <c r="E57" s="646"/>
      <c r="F57" s="646"/>
      <c r="G57" s="646"/>
      <c r="H57" s="646"/>
      <c r="I57" s="19" t="s">
        <v>8</v>
      </c>
      <c r="J57" s="19" t="s">
        <v>9</v>
      </c>
      <c r="K57" s="19" t="s">
        <v>10</v>
      </c>
      <c r="L57" s="19" t="s">
        <v>11</v>
      </c>
      <c r="M57" s="646" t="s">
        <v>12</v>
      </c>
      <c r="N57" s="646"/>
      <c r="O57" s="647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9"/>
      <c r="AB57" s="9"/>
      <c r="AC57" s="9"/>
      <c r="AD57" s="9"/>
      <c r="AE57" s="9"/>
      <c r="AF57" s="9"/>
      <c r="AG57" s="9"/>
      <c r="AH57" s="9"/>
      <c r="AI57" s="10"/>
      <c r="AJ57" s="10"/>
      <c r="AK57" s="11"/>
      <c r="AL57" s="11"/>
    </row>
    <row r="58" spans="1:38" s="16" customFormat="1" ht="12.75" hidden="1" customHeight="1">
      <c r="A58" s="13"/>
      <c r="B58" s="14"/>
      <c r="C58" s="19" t="s">
        <v>13</v>
      </c>
      <c r="D58" s="19" t="s">
        <v>14</v>
      </c>
      <c r="E58" s="19" t="s">
        <v>13</v>
      </c>
      <c r="F58" s="19" t="s">
        <v>14</v>
      </c>
      <c r="G58" s="19" t="s">
        <v>13</v>
      </c>
      <c r="H58" s="19" t="s">
        <v>14</v>
      </c>
      <c r="I58" s="19" t="s">
        <v>13</v>
      </c>
      <c r="J58" s="19" t="s">
        <v>14</v>
      </c>
      <c r="K58" s="19" t="s">
        <v>13</v>
      </c>
      <c r="L58" s="19" t="s">
        <v>14</v>
      </c>
      <c r="M58" s="19"/>
      <c r="N58" s="19"/>
      <c r="O58" s="647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9" t="s">
        <v>15</v>
      </c>
      <c r="AB58" s="9" t="s">
        <v>16</v>
      </c>
      <c r="AC58" s="9" t="s">
        <v>17</v>
      </c>
      <c r="AD58" s="9" t="s">
        <v>18</v>
      </c>
      <c r="AE58" s="9" t="s">
        <v>19</v>
      </c>
      <c r="AF58" s="9" t="s">
        <v>20</v>
      </c>
      <c r="AG58" s="9"/>
      <c r="AH58" s="9"/>
      <c r="AI58" s="10"/>
      <c r="AJ58" s="10"/>
      <c r="AK58" s="11"/>
      <c r="AL58" s="11"/>
    </row>
    <row r="59" spans="1:38" s="16" customFormat="1" ht="12.75" hidden="1" customHeight="1">
      <c r="A59" s="24" t="s">
        <v>28</v>
      </c>
      <c r="B59" s="18" t="s">
        <v>40</v>
      </c>
      <c r="C59" s="19"/>
      <c r="D59" s="19"/>
      <c r="E59" s="20"/>
      <c r="F59" s="20"/>
      <c r="G59" s="19">
        <f t="shared" ref="G59:G69" si="22">E59-C59</f>
        <v>0</v>
      </c>
      <c r="H59" s="19">
        <f t="shared" ref="H59:H69" si="23">F59-D59</f>
        <v>0</v>
      </c>
      <c r="I59" s="25"/>
      <c r="J59" s="25"/>
      <c r="K59" s="20"/>
      <c r="L59" s="20"/>
      <c r="M59" s="20">
        <f t="shared" ref="M59:M68" si="24">I59+K59</f>
        <v>0</v>
      </c>
      <c r="N59" s="20">
        <f t="shared" ref="N59:N68" si="25">J59+L59</f>
        <v>0</v>
      </c>
      <c r="O59" s="21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9">
        <f>H55</f>
        <v>10</v>
      </c>
      <c r="AB59" s="9">
        <f>E55</f>
        <v>0</v>
      </c>
      <c r="AC59" s="22" t="str">
        <f>A55</f>
        <v>CVT-T</v>
      </c>
      <c r="AD59" s="9" t="str">
        <f t="shared" ref="AD59:AD68" si="26">A59</f>
        <v>YNT</v>
      </c>
      <c r="AE59" s="9">
        <f t="shared" ref="AE59:AE68" si="27">C59</f>
        <v>0</v>
      </c>
      <c r="AF59" s="23">
        <f t="shared" ref="AF59:AF68" si="28">E59</f>
        <v>0</v>
      </c>
      <c r="AG59" s="9"/>
      <c r="AH59" s="9"/>
      <c r="AI59" s="10"/>
      <c r="AJ59" s="10"/>
      <c r="AK59" s="11"/>
      <c r="AL59" s="11"/>
    </row>
    <row r="60" spans="1:38" s="16" customFormat="1" ht="12.75" hidden="1" customHeight="1">
      <c r="A60" s="24" t="s">
        <v>27</v>
      </c>
      <c r="B60" s="18">
        <f>B42+7</f>
        <v>43162</v>
      </c>
      <c r="C60" s="19"/>
      <c r="D60" s="19"/>
      <c r="E60" s="20"/>
      <c r="F60" s="20"/>
      <c r="G60" s="19">
        <f t="shared" si="22"/>
        <v>0</v>
      </c>
      <c r="H60" s="19">
        <f t="shared" si="23"/>
        <v>0</v>
      </c>
      <c r="I60" s="25"/>
      <c r="J60" s="25"/>
      <c r="K60" s="26"/>
      <c r="L60" s="26"/>
      <c r="M60" s="20">
        <f t="shared" si="24"/>
        <v>0</v>
      </c>
      <c r="N60" s="20">
        <f t="shared" si="25"/>
        <v>0</v>
      </c>
      <c r="O60" s="2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9">
        <f>H55</f>
        <v>10</v>
      </c>
      <c r="AB60" s="9">
        <f>E55</f>
        <v>0</v>
      </c>
      <c r="AC60" s="22" t="str">
        <f>A55</f>
        <v>CVT-T</v>
      </c>
      <c r="AD60" s="9" t="str">
        <f t="shared" si="26"/>
        <v>TAO</v>
      </c>
      <c r="AE60" s="9">
        <f t="shared" si="27"/>
        <v>0</v>
      </c>
      <c r="AF60" s="23">
        <f t="shared" si="28"/>
        <v>0</v>
      </c>
      <c r="AG60" s="9"/>
      <c r="AH60" s="9"/>
      <c r="AI60" s="10"/>
      <c r="AJ60" s="10"/>
      <c r="AK60" s="11"/>
      <c r="AL60" s="11"/>
    </row>
    <row r="61" spans="1:38" s="16" customFormat="1" ht="12.75" hidden="1" customHeight="1">
      <c r="A61" s="24" t="s">
        <v>29</v>
      </c>
      <c r="B61" s="18">
        <f>B43+7</f>
        <v>43165</v>
      </c>
      <c r="C61" s="19"/>
      <c r="D61" s="19"/>
      <c r="E61" s="20"/>
      <c r="F61" s="20"/>
      <c r="G61" s="19">
        <f t="shared" si="22"/>
        <v>0</v>
      </c>
      <c r="H61" s="19">
        <f t="shared" si="23"/>
        <v>0</v>
      </c>
      <c r="I61" s="26"/>
      <c r="J61" s="26"/>
      <c r="K61" s="26"/>
      <c r="L61" s="26"/>
      <c r="M61" s="20">
        <f t="shared" si="24"/>
        <v>0</v>
      </c>
      <c r="N61" s="20">
        <f t="shared" si="25"/>
        <v>0</v>
      </c>
      <c r="O61" s="2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9">
        <f>H55</f>
        <v>10</v>
      </c>
      <c r="AB61" s="9">
        <f>E55</f>
        <v>0</v>
      </c>
      <c r="AC61" s="22" t="str">
        <f>A55</f>
        <v>CVT-T</v>
      </c>
      <c r="AD61" s="9" t="str">
        <f t="shared" si="26"/>
        <v>SHA</v>
      </c>
      <c r="AE61" s="9">
        <f t="shared" si="27"/>
        <v>0</v>
      </c>
      <c r="AF61" s="23">
        <f t="shared" si="28"/>
        <v>0</v>
      </c>
      <c r="AG61" s="9"/>
      <c r="AH61" s="9"/>
      <c r="AI61" s="10"/>
      <c r="AJ61" s="10"/>
      <c r="AK61" s="11"/>
      <c r="AL61" s="11"/>
    </row>
    <row r="62" spans="1:38" s="16" customFormat="1" ht="12.75" hidden="1" customHeight="1">
      <c r="A62" s="24" t="s">
        <v>30</v>
      </c>
      <c r="B62" s="44" t="s">
        <v>40</v>
      </c>
      <c r="C62" s="19"/>
      <c r="D62" s="19"/>
      <c r="E62" s="20"/>
      <c r="F62" s="20"/>
      <c r="G62" s="19">
        <f t="shared" si="22"/>
        <v>0</v>
      </c>
      <c r="H62" s="19">
        <f t="shared" si="23"/>
        <v>0</v>
      </c>
      <c r="I62" s="25"/>
      <c r="J62" s="25"/>
      <c r="K62" s="20"/>
      <c r="L62" s="20"/>
      <c r="M62" s="20">
        <f t="shared" si="24"/>
        <v>0</v>
      </c>
      <c r="N62" s="20">
        <f t="shared" si="25"/>
        <v>0</v>
      </c>
      <c r="O62" s="2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9">
        <f>H55</f>
        <v>10</v>
      </c>
      <c r="AB62" s="9">
        <f>E55</f>
        <v>0</v>
      </c>
      <c r="AC62" s="22" t="str">
        <f>A55</f>
        <v>CVT-T</v>
      </c>
      <c r="AD62" s="9" t="str">
        <f t="shared" si="26"/>
        <v>SHK</v>
      </c>
      <c r="AE62" s="9">
        <f t="shared" si="27"/>
        <v>0</v>
      </c>
      <c r="AF62" s="23">
        <f t="shared" si="28"/>
        <v>0</v>
      </c>
      <c r="AG62" s="9"/>
      <c r="AH62" s="9"/>
      <c r="AI62" s="10"/>
      <c r="AJ62" s="10"/>
      <c r="AK62" s="11"/>
      <c r="AL62" s="11"/>
    </row>
    <row r="63" spans="1:38" s="16" customFormat="1" ht="12.75" hidden="1" customHeight="1">
      <c r="A63" s="24" t="s">
        <v>31</v>
      </c>
      <c r="B63" s="18" t="s">
        <v>35</v>
      </c>
      <c r="C63" s="19"/>
      <c r="D63" s="19"/>
      <c r="E63" s="20"/>
      <c r="F63" s="20"/>
      <c r="G63" s="19">
        <f t="shared" si="22"/>
        <v>0</v>
      </c>
      <c r="H63" s="19">
        <f t="shared" si="23"/>
        <v>0</v>
      </c>
      <c r="I63" s="20"/>
      <c r="J63" s="20"/>
      <c r="K63" s="20"/>
      <c r="L63" s="20"/>
      <c r="M63" s="20">
        <f t="shared" si="24"/>
        <v>0</v>
      </c>
      <c r="N63" s="20">
        <f t="shared" si="25"/>
        <v>0</v>
      </c>
      <c r="O63" s="2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9">
        <f>H55</f>
        <v>10</v>
      </c>
      <c r="AB63" s="9">
        <f>E55</f>
        <v>0</v>
      </c>
      <c r="AC63" s="22" t="str">
        <f>A55</f>
        <v>CVT-T</v>
      </c>
      <c r="AD63" s="9" t="str">
        <f t="shared" si="26"/>
        <v>DLC</v>
      </c>
      <c r="AE63" s="9">
        <f t="shared" si="27"/>
        <v>0</v>
      </c>
      <c r="AF63" s="23">
        <f t="shared" si="28"/>
        <v>0</v>
      </c>
      <c r="AG63" s="9"/>
      <c r="AH63" s="9"/>
      <c r="AI63" s="10"/>
      <c r="AJ63" s="10"/>
      <c r="AK63" s="11"/>
      <c r="AL63" s="11"/>
    </row>
    <row r="64" spans="1:38" s="16" customFormat="1" ht="12.75" hidden="1" customHeight="1">
      <c r="A64" s="24" t="s">
        <v>32</v>
      </c>
      <c r="B64" s="18" t="s">
        <v>35</v>
      </c>
      <c r="C64" s="19"/>
      <c r="D64" s="19"/>
      <c r="E64" s="20"/>
      <c r="F64" s="20"/>
      <c r="G64" s="19">
        <f t="shared" si="22"/>
        <v>0</v>
      </c>
      <c r="H64" s="19">
        <f t="shared" si="23"/>
        <v>0</v>
      </c>
      <c r="I64" s="20"/>
      <c r="J64" s="20"/>
      <c r="K64" s="20"/>
      <c r="L64" s="20"/>
      <c r="M64" s="20">
        <f t="shared" si="24"/>
        <v>0</v>
      </c>
      <c r="N64" s="20">
        <f t="shared" si="25"/>
        <v>0</v>
      </c>
      <c r="O64" s="21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9">
        <f>H55</f>
        <v>10</v>
      </c>
      <c r="AB64" s="9">
        <f>E55</f>
        <v>0</v>
      </c>
      <c r="AC64" s="22" t="str">
        <f>A55</f>
        <v>CVT-T</v>
      </c>
      <c r="AD64" s="9" t="str">
        <f t="shared" si="26"/>
        <v>TSN</v>
      </c>
      <c r="AE64" s="9">
        <f t="shared" si="27"/>
        <v>0</v>
      </c>
      <c r="AF64" s="23">
        <f t="shared" si="28"/>
        <v>0</v>
      </c>
      <c r="AG64" s="9"/>
      <c r="AH64" s="9"/>
      <c r="AI64" s="10"/>
      <c r="AJ64" s="10"/>
      <c r="AK64" s="11"/>
      <c r="AL64" s="11"/>
    </row>
    <row r="65" spans="1:38" s="16" customFormat="1" ht="12.75" hidden="1" customHeight="1">
      <c r="A65" s="24" t="s">
        <v>33</v>
      </c>
      <c r="B65" s="18" t="s">
        <v>34</v>
      </c>
      <c r="C65" s="19"/>
      <c r="D65" s="19"/>
      <c r="E65" s="20"/>
      <c r="F65" s="20"/>
      <c r="G65" s="19">
        <f t="shared" si="22"/>
        <v>0</v>
      </c>
      <c r="H65" s="19">
        <f t="shared" si="23"/>
        <v>0</v>
      </c>
      <c r="I65" s="20"/>
      <c r="J65" s="20"/>
      <c r="K65" s="20"/>
      <c r="L65" s="20"/>
      <c r="M65" s="20">
        <f t="shared" si="24"/>
        <v>0</v>
      </c>
      <c r="N65" s="20">
        <f t="shared" si="25"/>
        <v>0</v>
      </c>
      <c r="O65" s="2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9">
        <f>H55</f>
        <v>10</v>
      </c>
      <c r="AB65" s="9">
        <f>E55</f>
        <v>0</v>
      </c>
      <c r="AC65" s="22" t="str">
        <f>A55</f>
        <v>CVT-T</v>
      </c>
      <c r="AD65" s="9" t="str">
        <f t="shared" si="26"/>
        <v>WUH</v>
      </c>
      <c r="AE65" s="9">
        <f t="shared" si="27"/>
        <v>0</v>
      </c>
      <c r="AF65" s="23">
        <f t="shared" si="28"/>
        <v>0</v>
      </c>
      <c r="AG65" s="9"/>
      <c r="AH65" s="9"/>
      <c r="AI65" s="10"/>
      <c r="AJ65" s="10"/>
      <c r="AK65" s="11"/>
      <c r="AL65" s="11"/>
    </row>
    <row r="66" spans="1:38" s="16" customFormat="1" ht="12.75" hidden="1" customHeight="1">
      <c r="A66" s="24"/>
      <c r="B66" s="18"/>
      <c r="C66" s="19"/>
      <c r="D66" s="19"/>
      <c r="E66" s="20"/>
      <c r="F66" s="20"/>
      <c r="G66" s="19">
        <f t="shared" si="22"/>
        <v>0</v>
      </c>
      <c r="H66" s="19">
        <f t="shared" si="23"/>
        <v>0</v>
      </c>
      <c r="I66" s="20"/>
      <c r="J66" s="20"/>
      <c r="K66" s="20"/>
      <c r="L66" s="20"/>
      <c r="M66" s="20">
        <f t="shared" si="24"/>
        <v>0</v>
      </c>
      <c r="N66" s="20">
        <f t="shared" si="25"/>
        <v>0</v>
      </c>
      <c r="O66" s="2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9">
        <f>H55</f>
        <v>10</v>
      </c>
      <c r="AB66" s="9">
        <f>E55</f>
        <v>0</v>
      </c>
      <c r="AC66" s="22" t="str">
        <f>A55</f>
        <v>CVT-T</v>
      </c>
      <c r="AD66" s="9">
        <f t="shared" si="26"/>
        <v>0</v>
      </c>
      <c r="AE66" s="9">
        <f t="shared" si="27"/>
        <v>0</v>
      </c>
      <c r="AF66" s="23">
        <f t="shared" si="28"/>
        <v>0</v>
      </c>
      <c r="AG66" s="9"/>
      <c r="AH66" s="9"/>
      <c r="AI66" s="10"/>
      <c r="AJ66" s="10"/>
      <c r="AK66" s="11"/>
      <c r="AL66" s="11"/>
    </row>
    <row r="67" spans="1:38" s="16" customFormat="1" ht="12.75" hidden="1" customHeight="1">
      <c r="A67" s="24" t="s">
        <v>21</v>
      </c>
      <c r="B67" s="27" t="s">
        <v>35</v>
      </c>
      <c r="C67" s="19"/>
      <c r="D67" s="19"/>
      <c r="E67" s="20"/>
      <c r="F67" s="20"/>
      <c r="G67" s="19">
        <f t="shared" si="22"/>
        <v>0</v>
      </c>
      <c r="H67" s="19">
        <f t="shared" si="23"/>
        <v>0</v>
      </c>
      <c r="I67" s="20"/>
      <c r="J67" s="20"/>
      <c r="K67" s="20"/>
      <c r="L67" s="20"/>
      <c r="M67" s="20">
        <f t="shared" si="24"/>
        <v>0</v>
      </c>
      <c r="N67" s="20">
        <f t="shared" si="25"/>
        <v>0</v>
      </c>
      <c r="O67" s="21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9">
        <f>H55</f>
        <v>10</v>
      </c>
      <c r="AB67" s="9">
        <f>E55</f>
        <v>0</v>
      </c>
      <c r="AC67" s="22" t="str">
        <f>A55</f>
        <v>CVT-T</v>
      </c>
      <c r="AD67" s="9" t="str">
        <f t="shared" si="26"/>
        <v>COSCO T/S</v>
      </c>
      <c r="AE67" s="9">
        <f t="shared" si="27"/>
        <v>0</v>
      </c>
      <c r="AF67" s="23">
        <f t="shared" si="28"/>
        <v>0</v>
      </c>
      <c r="AG67" s="9"/>
      <c r="AH67" s="9"/>
      <c r="AI67" s="10"/>
      <c r="AJ67" s="10"/>
      <c r="AK67" s="11"/>
      <c r="AL67" s="11"/>
    </row>
    <row r="68" spans="1:38" s="16" customFormat="1" ht="12.75" hidden="1" customHeight="1">
      <c r="A68" s="24" t="s">
        <v>21</v>
      </c>
      <c r="B68" s="18" t="s">
        <v>34</v>
      </c>
      <c r="C68" s="19"/>
      <c r="D68" s="19"/>
      <c r="E68" s="20"/>
      <c r="F68" s="20"/>
      <c r="G68" s="19">
        <f t="shared" si="22"/>
        <v>0</v>
      </c>
      <c r="H68" s="19">
        <f t="shared" si="23"/>
        <v>0</v>
      </c>
      <c r="I68" s="20"/>
      <c r="J68" s="20"/>
      <c r="K68" s="20"/>
      <c r="L68" s="20"/>
      <c r="M68" s="20">
        <f t="shared" si="24"/>
        <v>0</v>
      </c>
      <c r="N68" s="20">
        <f t="shared" si="25"/>
        <v>0</v>
      </c>
      <c r="O68" s="2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9">
        <f>H55</f>
        <v>10</v>
      </c>
      <c r="AB68" s="9">
        <f>E55</f>
        <v>0</v>
      </c>
      <c r="AC68" s="22" t="str">
        <f>A55</f>
        <v>CVT-T</v>
      </c>
      <c r="AD68" s="9" t="str">
        <f t="shared" si="26"/>
        <v>COSCO T/S</v>
      </c>
      <c r="AE68" s="9">
        <f t="shared" si="27"/>
        <v>0</v>
      </c>
      <c r="AF68" s="23">
        <f t="shared" si="28"/>
        <v>0</v>
      </c>
      <c r="AG68" s="9"/>
      <c r="AH68" s="9"/>
      <c r="AI68" s="10"/>
      <c r="AJ68" s="10"/>
      <c r="AK68" s="11"/>
      <c r="AL68" s="11"/>
    </row>
    <row r="69" spans="1:38" s="32" customFormat="1" ht="12.75" hidden="1" customHeight="1">
      <c r="A69" s="24" t="s">
        <v>22</v>
      </c>
      <c r="B69" s="28"/>
      <c r="C69" s="29">
        <v>0</v>
      </c>
      <c r="D69" s="29">
        <v>0</v>
      </c>
      <c r="E69" s="30">
        <f>SUM(E59:E68)</f>
        <v>0</v>
      </c>
      <c r="F69" s="30">
        <f>SUM(F59:F68)</f>
        <v>0</v>
      </c>
      <c r="G69" s="29">
        <f t="shared" si="22"/>
        <v>0</v>
      </c>
      <c r="H69" s="29">
        <f t="shared" si="23"/>
        <v>0</v>
      </c>
      <c r="I69" s="31">
        <f t="shared" ref="I69:N69" si="29">SUM(I59:I68)</f>
        <v>0</v>
      </c>
      <c r="J69" s="31">
        <f t="shared" si="29"/>
        <v>0</v>
      </c>
      <c r="K69" s="31">
        <f t="shared" si="29"/>
        <v>0</v>
      </c>
      <c r="L69" s="31">
        <f t="shared" si="29"/>
        <v>0</v>
      </c>
      <c r="M69" s="31">
        <f t="shared" si="29"/>
        <v>0</v>
      </c>
      <c r="N69" s="31">
        <f t="shared" si="29"/>
        <v>0</v>
      </c>
      <c r="O69" s="21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9"/>
      <c r="AB69" s="9"/>
      <c r="AC69" s="22"/>
      <c r="AD69" s="9"/>
      <c r="AE69" s="9"/>
      <c r="AF69" s="9"/>
      <c r="AG69" s="9"/>
      <c r="AH69" s="9"/>
      <c r="AI69" s="10"/>
      <c r="AJ69" s="10"/>
      <c r="AK69" s="10"/>
      <c r="AL69" s="10"/>
    </row>
    <row r="70" spans="1:38" s="32" customFormat="1" ht="12.75" hidden="1" customHeight="1">
      <c r="A70" s="33"/>
      <c r="C70" s="34"/>
      <c r="E70" s="258" t="e">
        <f>E69/C69</f>
        <v>#DIV/0!</v>
      </c>
      <c r="F70" s="258" t="e">
        <f>F69/D69</f>
        <v>#DIV/0!</v>
      </c>
      <c r="I70" s="15"/>
      <c r="J70" s="3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9"/>
      <c r="AB70" s="9"/>
      <c r="AC70" s="22"/>
      <c r="AD70" s="9"/>
      <c r="AE70" s="9"/>
      <c r="AF70" s="9"/>
      <c r="AG70" s="9"/>
      <c r="AH70" s="9"/>
      <c r="AI70" s="10"/>
      <c r="AJ70" s="10"/>
      <c r="AK70" s="10"/>
      <c r="AL70" s="10"/>
    </row>
    <row r="71" spans="1:38" hidden="1"/>
    <row r="72" spans="1:38" hidden="1"/>
    <row r="73" spans="1:38" s="12" customFormat="1" ht="12.75" hidden="1" customHeight="1">
      <c r="A73" s="37" t="s">
        <v>23</v>
      </c>
      <c r="B73" s="337" t="s">
        <v>50</v>
      </c>
      <c r="C73" s="39"/>
      <c r="D73" s="40"/>
      <c r="E73" s="38" t="s">
        <v>51</v>
      </c>
      <c r="F73" s="38"/>
      <c r="G73" s="37" t="s">
        <v>0</v>
      </c>
      <c r="H73" s="41">
        <v>11</v>
      </c>
      <c r="I73" s="40"/>
      <c r="J73" s="42" t="s">
        <v>26</v>
      </c>
      <c r="K73" s="47">
        <v>2</v>
      </c>
      <c r="L73" s="37"/>
      <c r="M73" s="43"/>
      <c r="N73" s="38"/>
      <c r="O73" s="40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9"/>
      <c r="AB73" s="9"/>
      <c r="AC73" s="9"/>
      <c r="AD73" s="9"/>
      <c r="AE73" s="9"/>
      <c r="AF73" s="9"/>
      <c r="AG73" s="9"/>
      <c r="AH73" s="9"/>
      <c r="AI73" s="10"/>
      <c r="AJ73" s="10"/>
      <c r="AK73" s="11"/>
    </row>
    <row r="74" spans="1:38" s="16" customFormat="1" ht="12.75" hidden="1" customHeight="1">
      <c r="A74" s="13"/>
      <c r="B74" s="14"/>
      <c r="C74" s="646" t="s">
        <v>1</v>
      </c>
      <c r="D74" s="646"/>
      <c r="E74" s="646" t="s">
        <v>2</v>
      </c>
      <c r="F74" s="646"/>
      <c r="G74" s="646" t="s">
        <v>3</v>
      </c>
      <c r="H74" s="646"/>
      <c r="I74" s="646" t="s">
        <v>4</v>
      </c>
      <c r="J74" s="646"/>
      <c r="K74" s="646"/>
      <c r="L74" s="646"/>
      <c r="M74" s="646"/>
      <c r="N74" s="646"/>
      <c r="O74" s="647" t="s">
        <v>5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9"/>
      <c r="AB74" s="9"/>
      <c r="AC74" s="9"/>
      <c r="AD74" s="9"/>
      <c r="AE74" s="9"/>
      <c r="AF74" s="9"/>
      <c r="AG74" s="9"/>
      <c r="AH74" s="9"/>
      <c r="AI74" s="10"/>
      <c r="AJ74" s="10"/>
      <c r="AK74" s="11"/>
      <c r="AL74" s="11"/>
    </row>
    <row r="75" spans="1:38" s="16" customFormat="1" ht="12.75" hidden="1" customHeight="1">
      <c r="A75" s="17" t="s">
        <v>6</v>
      </c>
      <c r="B75" s="18" t="s">
        <v>7</v>
      </c>
      <c r="C75" s="646"/>
      <c r="D75" s="646"/>
      <c r="E75" s="646"/>
      <c r="F75" s="646"/>
      <c r="G75" s="646"/>
      <c r="H75" s="646"/>
      <c r="I75" s="19" t="s">
        <v>8</v>
      </c>
      <c r="J75" s="19"/>
      <c r="K75" s="19" t="s">
        <v>10</v>
      </c>
      <c r="L75" s="19"/>
      <c r="M75" s="646" t="s">
        <v>12</v>
      </c>
      <c r="N75" s="646"/>
      <c r="O75" s="647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9"/>
      <c r="AB75" s="9"/>
      <c r="AC75" s="9"/>
      <c r="AD75" s="9"/>
      <c r="AE75" s="9"/>
      <c r="AF75" s="9"/>
      <c r="AG75" s="9"/>
      <c r="AH75" s="9"/>
      <c r="AI75" s="10"/>
      <c r="AJ75" s="10"/>
      <c r="AK75" s="11"/>
      <c r="AL75" s="11"/>
    </row>
    <row r="76" spans="1:38" s="16" customFormat="1" ht="12.75" hidden="1" customHeight="1">
      <c r="A76" s="13"/>
      <c r="B76" s="14"/>
      <c r="C76" s="19" t="s">
        <v>13</v>
      </c>
      <c r="D76" s="19" t="s">
        <v>14</v>
      </c>
      <c r="E76" s="19" t="s">
        <v>13</v>
      </c>
      <c r="F76" s="19" t="s">
        <v>14</v>
      </c>
      <c r="G76" s="19" t="s">
        <v>13</v>
      </c>
      <c r="H76" s="19" t="s">
        <v>14</v>
      </c>
      <c r="I76" s="19" t="s">
        <v>13</v>
      </c>
      <c r="J76" s="19" t="s">
        <v>14</v>
      </c>
      <c r="K76" s="19" t="s">
        <v>13</v>
      </c>
      <c r="L76" s="19" t="s">
        <v>14</v>
      </c>
      <c r="M76" s="19"/>
      <c r="N76" s="19"/>
      <c r="O76" s="647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9" t="s">
        <v>15</v>
      </c>
      <c r="AB76" s="9" t="s">
        <v>16</v>
      </c>
      <c r="AC76" s="9" t="s">
        <v>17</v>
      </c>
      <c r="AD76" s="9" t="s">
        <v>18</v>
      </c>
      <c r="AE76" s="9" t="s">
        <v>19</v>
      </c>
      <c r="AF76" s="9" t="s">
        <v>20</v>
      </c>
      <c r="AG76" s="9"/>
      <c r="AH76" s="9"/>
      <c r="AI76" s="10"/>
      <c r="AJ76" s="10"/>
      <c r="AK76" s="11"/>
      <c r="AL76" s="11"/>
    </row>
    <row r="77" spans="1:38" s="16" customFormat="1" ht="12.75" hidden="1" customHeight="1">
      <c r="A77" s="24" t="s">
        <v>28</v>
      </c>
      <c r="B77" s="18">
        <v>43168</v>
      </c>
      <c r="C77" s="19"/>
      <c r="D77" s="19"/>
      <c r="E77" s="20"/>
      <c r="F77" s="20"/>
      <c r="G77" s="19">
        <f t="shared" ref="G77:G87" si="30">E77-C77</f>
        <v>0</v>
      </c>
      <c r="H77" s="19">
        <f t="shared" ref="H77:H87" si="31">F77-D77</f>
        <v>0</v>
      </c>
      <c r="I77" s="25"/>
      <c r="J77" s="25"/>
      <c r="K77" s="20"/>
      <c r="L77" s="20"/>
      <c r="M77" s="20">
        <f t="shared" ref="M77:M86" si="32">I77+K77</f>
        <v>0</v>
      </c>
      <c r="N77" s="20">
        <f t="shared" ref="N77:N86" si="33">J77+L77</f>
        <v>0</v>
      </c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9">
        <f>H73</f>
        <v>11</v>
      </c>
      <c r="AB77" s="9" t="str">
        <f>E73</f>
        <v>CVT-REY-100-S</v>
      </c>
      <c r="AC77" s="22" t="str">
        <f>A73</f>
        <v>CVT-T</v>
      </c>
      <c r="AD77" s="9" t="str">
        <f t="shared" ref="AD77:AD86" si="34">A77</f>
        <v>YNT</v>
      </c>
      <c r="AE77" s="9">
        <f t="shared" ref="AE77:AE86" si="35">C77</f>
        <v>0</v>
      </c>
      <c r="AF77" s="23">
        <f t="shared" ref="AF77:AF86" si="36">E77</f>
        <v>0</v>
      </c>
      <c r="AG77" s="9"/>
      <c r="AH77" s="9"/>
      <c r="AI77" s="10"/>
      <c r="AJ77" s="10"/>
      <c r="AK77" s="11"/>
      <c r="AL77" s="11"/>
    </row>
    <row r="78" spans="1:38" s="16" customFormat="1" ht="12.75" hidden="1" customHeight="1">
      <c r="A78" s="24" t="s">
        <v>27</v>
      </c>
      <c r="B78" s="18">
        <f>B60+7</f>
        <v>43169</v>
      </c>
      <c r="C78" s="19">
        <v>380</v>
      </c>
      <c r="D78" s="19">
        <v>5320</v>
      </c>
      <c r="E78" s="20">
        <v>695</v>
      </c>
      <c r="F78" s="20">
        <v>5270</v>
      </c>
      <c r="G78" s="19">
        <f t="shared" si="30"/>
        <v>315</v>
      </c>
      <c r="H78" s="19">
        <f t="shared" si="31"/>
        <v>-50</v>
      </c>
      <c r="I78" s="25"/>
      <c r="J78" s="25"/>
      <c r="K78" s="26"/>
      <c r="L78" s="26"/>
      <c r="M78" s="20">
        <f t="shared" si="32"/>
        <v>0</v>
      </c>
      <c r="N78" s="20">
        <f t="shared" si="33"/>
        <v>0</v>
      </c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9">
        <f>H73</f>
        <v>11</v>
      </c>
      <c r="AB78" s="9" t="str">
        <f>E73</f>
        <v>CVT-REY-100-S</v>
      </c>
      <c r="AC78" s="22" t="str">
        <f>A73</f>
        <v>CVT-T</v>
      </c>
      <c r="AD78" s="9" t="str">
        <f t="shared" si="34"/>
        <v>TAO</v>
      </c>
      <c r="AE78" s="9">
        <f t="shared" si="35"/>
        <v>380</v>
      </c>
      <c r="AF78" s="23">
        <f t="shared" si="36"/>
        <v>695</v>
      </c>
      <c r="AG78" s="9"/>
      <c r="AH78" s="9"/>
      <c r="AI78" s="10"/>
      <c r="AJ78" s="10"/>
      <c r="AK78" s="11"/>
      <c r="AL78" s="11"/>
    </row>
    <row r="79" spans="1:38" s="16" customFormat="1" ht="12.75" hidden="1" customHeight="1">
      <c r="A79" s="24" t="s">
        <v>29</v>
      </c>
      <c r="B79" s="18">
        <f>B61+7</f>
        <v>43172</v>
      </c>
      <c r="C79" s="19">
        <v>450</v>
      </c>
      <c r="D79" s="19">
        <v>6300</v>
      </c>
      <c r="E79" s="20">
        <v>1077</v>
      </c>
      <c r="F79" s="20">
        <v>5525</v>
      </c>
      <c r="G79" s="19">
        <f t="shared" si="30"/>
        <v>627</v>
      </c>
      <c r="H79" s="19">
        <f t="shared" si="31"/>
        <v>-775</v>
      </c>
      <c r="I79" s="26"/>
      <c r="J79" s="26"/>
      <c r="K79" s="26"/>
      <c r="L79" s="26"/>
      <c r="M79" s="20">
        <f t="shared" si="32"/>
        <v>0</v>
      </c>
      <c r="N79" s="20">
        <f t="shared" si="33"/>
        <v>0</v>
      </c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9">
        <f>H73</f>
        <v>11</v>
      </c>
      <c r="AB79" s="9" t="str">
        <f>E73</f>
        <v>CVT-REY-100-S</v>
      </c>
      <c r="AC79" s="22" t="str">
        <f>A73</f>
        <v>CVT-T</v>
      </c>
      <c r="AD79" s="9" t="str">
        <f t="shared" si="34"/>
        <v>SHA</v>
      </c>
      <c r="AE79" s="9">
        <f t="shared" si="35"/>
        <v>450</v>
      </c>
      <c r="AF79" s="23">
        <f t="shared" si="36"/>
        <v>1077</v>
      </c>
      <c r="AG79" s="9"/>
      <c r="AH79" s="9"/>
      <c r="AI79" s="10"/>
      <c r="AJ79" s="10"/>
      <c r="AK79" s="11"/>
      <c r="AL79" s="11"/>
    </row>
    <row r="80" spans="1:38" s="16" customFormat="1" ht="12.75" hidden="1" customHeight="1">
      <c r="A80" s="24" t="s">
        <v>366</v>
      </c>
      <c r="B80" s="48">
        <v>43175</v>
      </c>
      <c r="C80" s="19">
        <v>100</v>
      </c>
      <c r="D80" s="19">
        <v>1400</v>
      </c>
      <c r="E80" s="20">
        <v>70</v>
      </c>
      <c r="F80" s="20">
        <v>900</v>
      </c>
      <c r="G80" s="19">
        <f t="shared" si="30"/>
        <v>-30</v>
      </c>
      <c r="H80" s="19">
        <f t="shared" si="31"/>
        <v>-500</v>
      </c>
      <c r="I80" s="25"/>
      <c r="J80" s="25"/>
      <c r="K80" s="20"/>
      <c r="L80" s="20"/>
      <c r="M80" s="20">
        <f t="shared" si="32"/>
        <v>0</v>
      </c>
      <c r="N80" s="20">
        <f t="shared" si="33"/>
        <v>0</v>
      </c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9">
        <f>H73</f>
        <v>11</v>
      </c>
      <c r="AB80" s="9" t="str">
        <f>E73</f>
        <v>CVT-REY-100-S</v>
      </c>
      <c r="AC80" s="22" t="str">
        <f>A73</f>
        <v>CVT-T</v>
      </c>
      <c r="AD80" s="9" t="str">
        <f t="shared" si="34"/>
        <v>HUA</v>
      </c>
      <c r="AE80" s="9">
        <f t="shared" si="35"/>
        <v>100</v>
      </c>
      <c r="AF80" s="23">
        <f t="shared" si="36"/>
        <v>70</v>
      </c>
      <c r="AG80" s="9"/>
      <c r="AH80" s="9"/>
      <c r="AI80" s="10"/>
      <c r="AJ80" s="10"/>
      <c r="AK80" s="11"/>
      <c r="AL80" s="11"/>
    </row>
    <row r="81" spans="1:38" s="16" customFormat="1" ht="12.75" hidden="1" customHeight="1">
      <c r="A81" s="24" t="s">
        <v>31</v>
      </c>
      <c r="B81" s="18" t="s">
        <v>35</v>
      </c>
      <c r="C81" s="19"/>
      <c r="D81" s="19"/>
      <c r="E81" s="20"/>
      <c r="F81" s="20"/>
      <c r="G81" s="19">
        <f t="shared" si="30"/>
        <v>0</v>
      </c>
      <c r="H81" s="19">
        <f t="shared" si="31"/>
        <v>0</v>
      </c>
      <c r="I81" s="20"/>
      <c r="J81" s="20"/>
      <c r="K81" s="20"/>
      <c r="L81" s="20"/>
      <c r="M81" s="20">
        <f t="shared" si="32"/>
        <v>0</v>
      </c>
      <c r="N81" s="20">
        <f t="shared" si="33"/>
        <v>0</v>
      </c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9">
        <f>H73</f>
        <v>11</v>
      </c>
      <c r="AB81" s="9" t="str">
        <f>E73</f>
        <v>CVT-REY-100-S</v>
      </c>
      <c r="AC81" s="22" t="str">
        <f>A73</f>
        <v>CVT-T</v>
      </c>
      <c r="AD81" s="9" t="str">
        <f t="shared" si="34"/>
        <v>DLC</v>
      </c>
      <c r="AE81" s="9">
        <f t="shared" si="35"/>
        <v>0</v>
      </c>
      <c r="AF81" s="23">
        <f t="shared" si="36"/>
        <v>0</v>
      </c>
      <c r="AG81" s="9"/>
      <c r="AH81" s="9"/>
      <c r="AI81" s="10"/>
      <c r="AJ81" s="10"/>
      <c r="AK81" s="11"/>
      <c r="AL81" s="11"/>
    </row>
    <row r="82" spans="1:38" s="16" customFormat="1" ht="12.75" hidden="1" customHeight="1">
      <c r="A82" s="24" t="s">
        <v>32</v>
      </c>
      <c r="B82" s="18" t="s">
        <v>35</v>
      </c>
      <c r="C82" s="19"/>
      <c r="D82" s="19"/>
      <c r="E82" s="20">
        <v>1</v>
      </c>
      <c r="F82" s="20">
        <v>22</v>
      </c>
      <c r="G82" s="19">
        <f t="shared" si="30"/>
        <v>1</v>
      </c>
      <c r="H82" s="19">
        <f t="shared" si="31"/>
        <v>22</v>
      </c>
      <c r="I82" s="20"/>
      <c r="J82" s="20"/>
      <c r="K82" s="20"/>
      <c r="L82" s="20"/>
      <c r="M82" s="20">
        <f t="shared" si="32"/>
        <v>0</v>
      </c>
      <c r="N82" s="20">
        <f t="shared" si="33"/>
        <v>0</v>
      </c>
      <c r="O82" s="2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9">
        <f>H73</f>
        <v>11</v>
      </c>
      <c r="AB82" s="9" t="str">
        <f>E73</f>
        <v>CVT-REY-100-S</v>
      </c>
      <c r="AC82" s="22" t="str">
        <f>A73</f>
        <v>CVT-T</v>
      </c>
      <c r="AD82" s="9" t="str">
        <f t="shared" si="34"/>
        <v>TSN</v>
      </c>
      <c r="AE82" s="9">
        <f t="shared" si="35"/>
        <v>0</v>
      </c>
      <c r="AF82" s="23">
        <f t="shared" si="36"/>
        <v>1</v>
      </c>
      <c r="AG82" s="9"/>
      <c r="AH82" s="9"/>
      <c r="AI82" s="10"/>
      <c r="AJ82" s="10"/>
      <c r="AK82" s="11"/>
      <c r="AL82" s="11"/>
    </row>
    <row r="83" spans="1:38" s="16" customFormat="1" ht="12.75" hidden="1" customHeight="1">
      <c r="A83" s="24" t="s">
        <v>33</v>
      </c>
      <c r="B83" s="18" t="s">
        <v>34</v>
      </c>
      <c r="C83" s="19">
        <v>50</v>
      </c>
      <c r="D83" s="19">
        <v>800</v>
      </c>
      <c r="E83" s="20">
        <v>46</v>
      </c>
      <c r="F83" s="20">
        <v>1025</v>
      </c>
      <c r="G83" s="19">
        <f t="shared" si="30"/>
        <v>-4</v>
      </c>
      <c r="H83" s="19">
        <f t="shared" si="31"/>
        <v>225</v>
      </c>
      <c r="I83" s="20"/>
      <c r="J83" s="20"/>
      <c r="K83" s="20"/>
      <c r="L83" s="20"/>
      <c r="M83" s="20">
        <f t="shared" si="32"/>
        <v>0</v>
      </c>
      <c r="N83" s="20">
        <f t="shared" si="33"/>
        <v>0</v>
      </c>
      <c r="O83" s="2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9">
        <f>H73</f>
        <v>11</v>
      </c>
      <c r="AB83" s="9" t="str">
        <f>E73</f>
        <v>CVT-REY-100-S</v>
      </c>
      <c r="AC83" s="22" t="str">
        <f>A73</f>
        <v>CVT-T</v>
      </c>
      <c r="AD83" s="9" t="str">
        <f t="shared" si="34"/>
        <v>WUH</v>
      </c>
      <c r="AE83" s="9">
        <f t="shared" si="35"/>
        <v>50</v>
      </c>
      <c r="AF83" s="23">
        <f t="shared" si="36"/>
        <v>46</v>
      </c>
      <c r="AG83" s="9"/>
      <c r="AH83" s="9"/>
      <c r="AI83" s="10"/>
      <c r="AJ83" s="10"/>
      <c r="AK83" s="11"/>
      <c r="AL83" s="11"/>
    </row>
    <row r="84" spans="1:38" s="16" customFormat="1" ht="12.75" hidden="1" customHeight="1">
      <c r="A84" s="24"/>
      <c r="B84" s="18"/>
      <c r="C84" s="19"/>
      <c r="D84" s="19"/>
      <c r="E84" s="20"/>
      <c r="F84" s="20"/>
      <c r="G84" s="19">
        <f t="shared" si="30"/>
        <v>0</v>
      </c>
      <c r="H84" s="19">
        <f t="shared" si="31"/>
        <v>0</v>
      </c>
      <c r="I84" s="20"/>
      <c r="J84" s="20"/>
      <c r="K84" s="20"/>
      <c r="L84" s="20"/>
      <c r="M84" s="20">
        <f t="shared" si="32"/>
        <v>0</v>
      </c>
      <c r="N84" s="20">
        <f t="shared" si="33"/>
        <v>0</v>
      </c>
      <c r="O84" s="2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9">
        <f>H73</f>
        <v>11</v>
      </c>
      <c r="AB84" s="9" t="str">
        <f>E73</f>
        <v>CVT-REY-100-S</v>
      </c>
      <c r="AC84" s="22" t="str">
        <f>A73</f>
        <v>CVT-T</v>
      </c>
      <c r="AD84" s="9">
        <f t="shared" si="34"/>
        <v>0</v>
      </c>
      <c r="AE84" s="9">
        <f t="shared" si="35"/>
        <v>0</v>
      </c>
      <c r="AF84" s="23">
        <f t="shared" si="36"/>
        <v>0</v>
      </c>
      <c r="AG84" s="9"/>
      <c r="AH84" s="9"/>
      <c r="AI84" s="10"/>
      <c r="AJ84" s="10"/>
      <c r="AK84" s="11"/>
      <c r="AL84" s="11"/>
    </row>
    <row r="85" spans="1:38" s="16" customFormat="1" ht="12.75" hidden="1" customHeight="1">
      <c r="A85" s="24" t="s">
        <v>21</v>
      </c>
      <c r="B85" s="27" t="s">
        <v>35</v>
      </c>
      <c r="C85" s="19"/>
      <c r="D85" s="19"/>
      <c r="E85" s="20"/>
      <c r="F85" s="20"/>
      <c r="G85" s="19">
        <f t="shared" si="30"/>
        <v>0</v>
      </c>
      <c r="H85" s="19">
        <f t="shared" si="31"/>
        <v>0</v>
      </c>
      <c r="I85" s="20"/>
      <c r="J85" s="20"/>
      <c r="K85" s="20"/>
      <c r="L85" s="20"/>
      <c r="M85" s="20">
        <f t="shared" si="32"/>
        <v>0</v>
      </c>
      <c r="N85" s="20">
        <f t="shared" si="33"/>
        <v>0</v>
      </c>
      <c r="O85" s="2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9">
        <f>H73</f>
        <v>11</v>
      </c>
      <c r="AB85" s="9" t="str">
        <f>E73</f>
        <v>CVT-REY-100-S</v>
      </c>
      <c r="AC85" s="22" t="str">
        <f>A73</f>
        <v>CVT-T</v>
      </c>
      <c r="AD85" s="9" t="str">
        <f t="shared" si="34"/>
        <v>COSCO T/S</v>
      </c>
      <c r="AE85" s="9">
        <f t="shared" si="35"/>
        <v>0</v>
      </c>
      <c r="AF85" s="23">
        <f t="shared" si="36"/>
        <v>0</v>
      </c>
      <c r="AG85" s="9"/>
      <c r="AH85" s="9"/>
      <c r="AI85" s="10"/>
      <c r="AJ85" s="10"/>
      <c r="AK85" s="11"/>
      <c r="AL85" s="11"/>
    </row>
    <row r="86" spans="1:38" s="16" customFormat="1" ht="12.75" hidden="1" customHeight="1">
      <c r="A86" s="24" t="s">
        <v>21</v>
      </c>
      <c r="B86" s="18" t="s">
        <v>34</v>
      </c>
      <c r="C86" s="19"/>
      <c r="D86" s="19"/>
      <c r="E86" s="20">
        <v>100</v>
      </c>
      <c r="F86" s="20">
        <v>1621</v>
      </c>
      <c r="G86" s="19">
        <f t="shared" si="30"/>
        <v>100</v>
      </c>
      <c r="H86" s="19">
        <f t="shared" si="31"/>
        <v>1621</v>
      </c>
      <c r="I86" s="20"/>
      <c r="J86" s="20"/>
      <c r="K86" s="20"/>
      <c r="L86" s="20"/>
      <c r="M86" s="20">
        <f t="shared" si="32"/>
        <v>0</v>
      </c>
      <c r="N86" s="20">
        <f t="shared" si="33"/>
        <v>0</v>
      </c>
      <c r="O86" s="2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9">
        <f>H73</f>
        <v>11</v>
      </c>
      <c r="AB86" s="9" t="str">
        <f>E73</f>
        <v>CVT-REY-100-S</v>
      </c>
      <c r="AC86" s="22" t="str">
        <f>A73</f>
        <v>CVT-T</v>
      </c>
      <c r="AD86" s="9" t="str">
        <f t="shared" si="34"/>
        <v>COSCO T/S</v>
      </c>
      <c r="AE86" s="9">
        <f t="shared" si="35"/>
        <v>0</v>
      </c>
      <c r="AF86" s="23">
        <f t="shared" si="36"/>
        <v>100</v>
      </c>
      <c r="AG86" s="9"/>
      <c r="AH86" s="9"/>
      <c r="AI86" s="10"/>
      <c r="AJ86" s="10"/>
      <c r="AK86" s="11"/>
      <c r="AL86" s="11"/>
    </row>
    <row r="87" spans="1:38" s="32" customFormat="1" ht="12.75" hidden="1" customHeight="1">
      <c r="A87" s="24" t="s">
        <v>22</v>
      </c>
      <c r="B87" s="28"/>
      <c r="C87" s="29">
        <v>1860</v>
      </c>
      <c r="D87" s="29">
        <v>18000</v>
      </c>
      <c r="E87" s="30">
        <f>SUM(E77:E86)</f>
        <v>1989</v>
      </c>
      <c r="F87" s="30">
        <f>SUM(F77:F86)</f>
        <v>14363</v>
      </c>
      <c r="G87" s="29">
        <f t="shared" si="30"/>
        <v>129</v>
      </c>
      <c r="H87" s="29">
        <f t="shared" si="31"/>
        <v>-3637</v>
      </c>
      <c r="I87" s="31">
        <f t="shared" ref="I87:N87" si="37">SUM(I77:I86)</f>
        <v>0</v>
      </c>
      <c r="J87" s="31">
        <f t="shared" si="37"/>
        <v>0</v>
      </c>
      <c r="K87" s="31">
        <f t="shared" si="37"/>
        <v>0</v>
      </c>
      <c r="L87" s="31">
        <f t="shared" si="37"/>
        <v>0</v>
      </c>
      <c r="M87" s="31">
        <f t="shared" si="37"/>
        <v>0</v>
      </c>
      <c r="N87" s="31">
        <f t="shared" si="37"/>
        <v>0</v>
      </c>
      <c r="O87" s="21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9"/>
      <c r="AB87" s="9"/>
      <c r="AC87" s="22"/>
      <c r="AD87" s="9"/>
      <c r="AE87" s="9"/>
      <c r="AF87" s="9"/>
      <c r="AG87" s="9"/>
      <c r="AH87" s="9"/>
      <c r="AI87" s="10"/>
      <c r="AJ87" s="10"/>
      <c r="AK87" s="10"/>
      <c r="AL87" s="10"/>
    </row>
    <row r="88" spans="1:38" s="32" customFormat="1" ht="12.75" hidden="1" customHeight="1">
      <c r="A88" s="33"/>
      <c r="C88" s="34">
        <v>-20</v>
      </c>
      <c r="D88" s="32">
        <v>-280</v>
      </c>
      <c r="E88" s="258">
        <f>E87/C87</f>
        <v>1.0693548387096774</v>
      </c>
      <c r="F88" s="258">
        <f>F87/D87</f>
        <v>0.79794444444444446</v>
      </c>
      <c r="I88" s="15"/>
      <c r="J88" s="36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9"/>
      <c r="AB88" s="9"/>
      <c r="AC88" s="22"/>
      <c r="AD88" s="9"/>
      <c r="AE88" s="9"/>
      <c r="AF88" s="9"/>
      <c r="AG88" s="9"/>
      <c r="AH88" s="9"/>
      <c r="AI88" s="10"/>
      <c r="AJ88" s="10"/>
      <c r="AK88" s="10"/>
      <c r="AL88" s="10"/>
    </row>
    <row r="89" spans="1:38" hidden="1"/>
    <row r="90" spans="1:38" hidden="1"/>
    <row r="91" spans="1:38" s="12" customFormat="1" ht="12.75" hidden="1" customHeight="1">
      <c r="A91" s="37" t="s">
        <v>23</v>
      </c>
      <c r="B91" s="337" t="s">
        <v>326</v>
      </c>
      <c r="C91" s="39"/>
      <c r="D91" s="40"/>
      <c r="E91" s="38" t="s">
        <v>392</v>
      </c>
      <c r="F91" s="38"/>
      <c r="G91" s="37" t="s">
        <v>0</v>
      </c>
      <c r="H91" s="41">
        <v>12</v>
      </c>
      <c r="I91" s="40"/>
      <c r="J91" s="42" t="s">
        <v>26</v>
      </c>
      <c r="K91" s="47">
        <v>0</v>
      </c>
      <c r="L91" s="37"/>
      <c r="M91" s="43"/>
      <c r="N91" s="38"/>
      <c r="O91" s="40"/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  <c r="AA91" s="9"/>
      <c r="AB91" s="9"/>
      <c r="AC91" s="9"/>
      <c r="AD91" s="9"/>
      <c r="AE91" s="9"/>
      <c r="AF91" s="9"/>
      <c r="AG91" s="9"/>
      <c r="AH91" s="9"/>
      <c r="AI91" s="188"/>
      <c r="AJ91" s="188"/>
      <c r="AK91" s="11"/>
    </row>
    <row r="92" spans="1:38" s="16" customFormat="1" ht="12.75" hidden="1" customHeight="1">
      <c r="A92" s="13"/>
      <c r="B92" s="14"/>
      <c r="C92" s="646" t="s">
        <v>1</v>
      </c>
      <c r="D92" s="646"/>
      <c r="E92" s="646" t="s">
        <v>2</v>
      </c>
      <c r="F92" s="646"/>
      <c r="G92" s="646" t="s">
        <v>3</v>
      </c>
      <c r="H92" s="646"/>
      <c r="I92" s="646" t="s">
        <v>4</v>
      </c>
      <c r="J92" s="646"/>
      <c r="K92" s="646"/>
      <c r="L92" s="646"/>
      <c r="M92" s="646"/>
      <c r="N92" s="646"/>
      <c r="O92" s="647" t="s">
        <v>5</v>
      </c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9"/>
      <c r="AB92" s="9"/>
      <c r="AC92" s="9"/>
      <c r="AD92" s="9"/>
      <c r="AE92" s="9"/>
      <c r="AF92" s="9"/>
      <c r="AG92" s="9"/>
      <c r="AH92" s="9"/>
      <c r="AI92" s="188"/>
      <c r="AJ92" s="188"/>
      <c r="AK92" s="11"/>
      <c r="AL92" s="11"/>
    </row>
    <row r="93" spans="1:38" s="16" customFormat="1" ht="12.75" hidden="1" customHeight="1">
      <c r="A93" s="17" t="s">
        <v>6</v>
      </c>
      <c r="B93" s="180" t="s">
        <v>7</v>
      </c>
      <c r="C93" s="646"/>
      <c r="D93" s="646"/>
      <c r="E93" s="646"/>
      <c r="F93" s="646"/>
      <c r="G93" s="646"/>
      <c r="H93" s="646"/>
      <c r="I93" s="179" t="s">
        <v>8</v>
      </c>
      <c r="J93" s="179"/>
      <c r="K93" s="179" t="s">
        <v>10</v>
      </c>
      <c r="L93" s="179"/>
      <c r="M93" s="646" t="s">
        <v>12</v>
      </c>
      <c r="N93" s="646"/>
      <c r="O93" s="647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9"/>
      <c r="AB93" s="9"/>
      <c r="AC93" s="9"/>
      <c r="AD93" s="9"/>
      <c r="AE93" s="9"/>
      <c r="AF93" s="9"/>
      <c r="AG93" s="9"/>
      <c r="AH93" s="9"/>
      <c r="AI93" s="188"/>
      <c r="AJ93" s="188"/>
      <c r="AK93" s="11"/>
      <c r="AL93" s="11"/>
    </row>
    <row r="94" spans="1:38" s="16" customFormat="1" ht="12.75" hidden="1" customHeight="1">
      <c r="A94" s="13"/>
      <c r="B94" s="14"/>
      <c r="C94" s="179" t="s">
        <v>13</v>
      </c>
      <c r="D94" s="179" t="s">
        <v>14</v>
      </c>
      <c r="E94" s="179" t="s">
        <v>13</v>
      </c>
      <c r="F94" s="179" t="s">
        <v>14</v>
      </c>
      <c r="G94" s="179" t="s">
        <v>13</v>
      </c>
      <c r="H94" s="179" t="s">
        <v>14</v>
      </c>
      <c r="I94" s="179" t="s">
        <v>13</v>
      </c>
      <c r="J94" s="179" t="s">
        <v>14</v>
      </c>
      <c r="K94" s="179" t="s">
        <v>13</v>
      </c>
      <c r="L94" s="179" t="s">
        <v>14</v>
      </c>
      <c r="M94" s="179"/>
      <c r="N94" s="179"/>
      <c r="O94" s="647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9" t="s">
        <v>15</v>
      </c>
      <c r="AB94" s="9" t="s">
        <v>16</v>
      </c>
      <c r="AC94" s="9" t="s">
        <v>17</v>
      </c>
      <c r="AD94" s="9" t="s">
        <v>18</v>
      </c>
      <c r="AE94" s="9" t="s">
        <v>19</v>
      </c>
      <c r="AF94" s="9" t="s">
        <v>20</v>
      </c>
      <c r="AG94" s="9"/>
      <c r="AH94" s="9"/>
      <c r="AI94" s="188"/>
      <c r="AJ94" s="188"/>
      <c r="AK94" s="11"/>
      <c r="AL94" s="11"/>
    </row>
    <row r="95" spans="1:38" s="16" customFormat="1" ht="12.75" hidden="1" customHeight="1">
      <c r="A95" s="24" t="s">
        <v>28</v>
      </c>
      <c r="B95" s="180" t="s">
        <v>325</v>
      </c>
      <c r="C95" s="179"/>
      <c r="D95" s="179"/>
      <c r="E95" s="20"/>
      <c r="F95" s="20"/>
      <c r="G95" s="179">
        <f t="shared" ref="G95:G105" si="38">E95-C95</f>
        <v>0</v>
      </c>
      <c r="H95" s="179">
        <f t="shared" ref="H95:H105" si="39">F95-D95</f>
        <v>0</v>
      </c>
      <c r="I95" s="25"/>
      <c r="J95" s="25"/>
      <c r="K95" s="20"/>
      <c r="L95" s="20"/>
      <c r="M95" s="20">
        <f t="shared" ref="M95:M104" si="40">I95+K95</f>
        <v>0</v>
      </c>
      <c r="N95" s="20">
        <f t="shared" ref="N95:N104" si="41">J95+L95</f>
        <v>0</v>
      </c>
      <c r="O95" s="21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9">
        <f>H91</f>
        <v>12</v>
      </c>
      <c r="AB95" s="9" t="str">
        <f>E91</f>
        <v>CVT-QCO-030-S</v>
      </c>
      <c r="AC95" s="22" t="str">
        <f>A91</f>
        <v>CVT-T</v>
      </c>
      <c r="AD95" s="9" t="str">
        <f t="shared" ref="AD95:AD104" si="42">A95</f>
        <v>YNT</v>
      </c>
      <c r="AE95" s="9">
        <f t="shared" ref="AE95:AE104" si="43">C95</f>
        <v>0</v>
      </c>
      <c r="AF95" s="23">
        <f t="shared" ref="AF95:AF104" si="44">E95</f>
        <v>0</v>
      </c>
      <c r="AG95" s="9"/>
      <c r="AH95" s="9"/>
      <c r="AI95" s="188"/>
      <c r="AJ95" s="188"/>
      <c r="AK95" s="11"/>
      <c r="AL95" s="11"/>
    </row>
    <row r="96" spans="1:38" s="16" customFormat="1" ht="12.75" hidden="1" customHeight="1">
      <c r="A96" s="24" t="s">
        <v>27</v>
      </c>
      <c r="B96" s="180">
        <f>B78+7</f>
        <v>43176</v>
      </c>
      <c r="C96" s="179">
        <v>380</v>
      </c>
      <c r="D96" s="179">
        <v>5320</v>
      </c>
      <c r="E96" s="20">
        <v>460</v>
      </c>
      <c r="F96" s="20">
        <v>4300</v>
      </c>
      <c r="G96" s="179">
        <f t="shared" si="38"/>
        <v>80</v>
      </c>
      <c r="H96" s="179">
        <f t="shared" si="39"/>
        <v>-1020</v>
      </c>
      <c r="I96" s="25"/>
      <c r="J96" s="25"/>
      <c r="K96" s="26"/>
      <c r="L96" s="26"/>
      <c r="M96" s="20">
        <f t="shared" si="40"/>
        <v>0</v>
      </c>
      <c r="N96" s="20">
        <f t="shared" si="41"/>
        <v>0</v>
      </c>
      <c r="O96" s="2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9">
        <f>H91</f>
        <v>12</v>
      </c>
      <c r="AB96" s="9" t="str">
        <f>E91</f>
        <v>CVT-QCO-030-S</v>
      </c>
      <c r="AC96" s="22" t="str">
        <f>A91</f>
        <v>CVT-T</v>
      </c>
      <c r="AD96" s="9" t="str">
        <f t="shared" si="42"/>
        <v>TAO</v>
      </c>
      <c r="AE96" s="9">
        <f t="shared" si="43"/>
        <v>380</v>
      </c>
      <c r="AF96" s="23">
        <f t="shared" si="44"/>
        <v>460</v>
      </c>
      <c r="AG96" s="9"/>
      <c r="AH96" s="9"/>
      <c r="AI96" s="188"/>
      <c r="AJ96" s="188"/>
      <c r="AK96" s="11"/>
      <c r="AL96" s="11"/>
    </row>
    <row r="97" spans="1:38" s="16" customFormat="1" ht="12.75" hidden="1" customHeight="1">
      <c r="A97" s="24" t="s">
        <v>29</v>
      </c>
      <c r="B97" s="180">
        <f>B79+7</f>
        <v>43179</v>
      </c>
      <c r="C97" s="179">
        <v>450</v>
      </c>
      <c r="D97" s="179">
        <v>6300</v>
      </c>
      <c r="E97" s="20">
        <v>457</v>
      </c>
      <c r="F97" s="20">
        <v>3480</v>
      </c>
      <c r="G97" s="179">
        <f t="shared" si="38"/>
        <v>7</v>
      </c>
      <c r="H97" s="179">
        <f t="shared" si="39"/>
        <v>-2820</v>
      </c>
      <c r="I97" s="26"/>
      <c r="J97" s="26"/>
      <c r="K97" s="26"/>
      <c r="L97" s="26"/>
      <c r="M97" s="20">
        <f t="shared" si="40"/>
        <v>0</v>
      </c>
      <c r="N97" s="20">
        <f t="shared" si="41"/>
        <v>0</v>
      </c>
      <c r="O97" s="21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9">
        <f>H91</f>
        <v>12</v>
      </c>
      <c r="AB97" s="9" t="str">
        <f>E91</f>
        <v>CVT-QCO-030-S</v>
      </c>
      <c r="AC97" s="22" t="str">
        <f>A91</f>
        <v>CVT-T</v>
      </c>
      <c r="AD97" s="9" t="str">
        <f t="shared" si="42"/>
        <v>SHA</v>
      </c>
      <c r="AE97" s="9">
        <f t="shared" si="43"/>
        <v>450</v>
      </c>
      <c r="AF97" s="23">
        <f t="shared" si="44"/>
        <v>457</v>
      </c>
      <c r="AG97" s="9"/>
      <c r="AH97" s="9"/>
      <c r="AI97" s="188"/>
      <c r="AJ97" s="188"/>
      <c r="AK97" s="11"/>
      <c r="AL97" s="11"/>
    </row>
    <row r="98" spans="1:38" s="16" customFormat="1" ht="12.75" hidden="1" customHeight="1">
      <c r="A98" s="24" t="s">
        <v>365</v>
      </c>
      <c r="B98" s="245">
        <f>B80+7</f>
        <v>43182</v>
      </c>
      <c r="C98" s="179">
        <v>100</v>
      </c>
      <c r="D98" s="179">
        <v>1400</v>
      </c>
      <c r="E98" s="20">
        <v>60</v>
      </c>
      <c r="F98" s="20">
        <v>600</v>
      </c>
      <c r="G98" s="179">
        <f t="shared" si="38"/>
        <v>-40</v>
      </c>
      <c r="H98" s="179">
        <f t="shared" si="39"/>
        <v>-800</v>
      </c>
      <c r="I98" s="25"/>
      <c r="J98" s="25"/>
      <c r="K98" s="20"/>
      <c r="L98" s="20"/>
      <c r="M98" s="20">
        <f t="shared" si="40"/>
        <v>0</v>
      </c>
      <c r="N98" s="20">
        <f t="shared" si="41"/>
        <v>0</v>
      </c>
      <c r="O98" s="21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9">
        <f>H91</f>
        <v>12</v>
      </c>
      <c r="AB98" s="9" t="str">
        <f>E91</f>
        <v>CVT-QCO-030-S</v>
      </c>
      <c r="AC98" s="22" t="str">
        <f>A91</f>
        <v>CVT-T</v>
      </c>
      <c r="AD98" s="9" t="str">
        <f t="shared" si="42"/>
        <v>HUA</v>
      </c>
      <c r="AE98" s="9">
        <f t="shared" si="43"/>
        <v>100</v>
      </c>
      <c r="AF98" s="23">
        <f t="shared" si="44"/>
        <v>60</v>
      </c>
      <c r="AG98" s="9"/>
      <c r="AH98" s="9"/>
      <c r="AI98" s="188"/>
      <c r="AJ98" s="188"/>
      <c r="AK98" s="11"/>
      <c r="AL98" s="11"/>
    </row>
    <row r="99" spans="1:38" s="16" customFormat="1" ht="12.75" hidden="1" customHeight="1">
      <c r="A99" s="24" t="s">
        <v>31</v>
      </c>
      <c r="B99" s="180" t="s">
        <v>35</v>
      </c>
      <c r="C99" s="179"/>
      <c r="D99" s="179"/>
      <c r="E99" s="20"/>
      <c r="F99" s="20"/>
      <c r="G99" s="179">
        <f t="shared" si="38"/>
        <v>0</v>
      </c>
      <c r="H99" s="179">
        <f t="shared" si="39"/>
        <v>0</v>
      </c>
      <c r="I99" s="20"/>
      <c r="J99" s="20"/>
      <c r="K99" s="20"/>
      <c r="L99" s="20"/>
      <c r="M99" s="20">
        <f t="shared" si="40"/>
        <v>0</v>
      </c>
      <c r="N99" s="20">
        <f t="shared" si="41"/>
        <v>0</v>
      </c>
      <c r="O99" s="21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9">
        <f>H91</f>
        <v>12</v>
      </c>
      <c r="AB99" s="9" t="str">
        <f>E91</f>
        <v>CVT-QCO-030-S</v>
      </c>
      <c r="AC99" s="22" t="str">
        <f>A91</f>
        <v>CVT-T</v>
      </c>
      <c r="AD99" s="9" t="str">
        <f t="shared" si="42"/>
        <v>DLC</v>
      </c>
      <c r="AE99" s="9">
        <f t="shared" si="43"/>
        <v>0</v>
      </c>
      <c r="AF99" s="23">
        <f t="shared" si="44"/>
        <v>0</v>
      </c>
      <c r="AG99" s="9"/>
      <c r="AH99" s="9"/>
      <c r="AI99" s="188"/>
      <c r="AJ99" s="188"/>
      <c r="AK99" s="11"/>
      <c r="AL99" s="11"/>
    </row>
    <row r="100" spans="1:38" s="16" customFormat="1" ht="12.75" hidden="1" customHeight="1">
      <c r="A100" s="24" t="s">
        <v>32</v>
      </c>
      <c r="B100" s="180" t="s">
        <v>35</v>
      </c>
      <c r="C100" s="179"/>
      <c r="D100" s="179"/>
      <c r="E100" s="20"/>
      <c r="F100" s="20"/>
      <c r="G100" s="179">
        <f t="shared" si="38"/>
        <v>0</v>
      </c>
      <c r="H100" s="179">
        <f t="shared" si="39"/>
        <v>0</v>
      </c>
      <c r="I100" s="20"/>
      <c r="J100" s="20"/>
      <c r="K100" s="20"/>
      <c r="L100" s="20"/>
      <c r="M100" s="20">
        <f t="shared" si="40"/>
        <v>0</v>
      </c>
      <c r="N100" s="20">
        <f t="shared" si="41"/>
        <v>0</v>
      </c>
      <c r="O100" s="21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9">
        <f>H91</f>
        <v>12</v>
      </c>
      <c r="AB100" s="9" t="str">
        <f>E91</f>
        <v>CVT-QCO-030-S</v>
      </c>
      <c r="AC100" s="22" t="str">
        <f>A91</f>
        <v>CVT-T</v>
      </c>
      <c r="AD100" s="9" t="str">
        <f t="shared" si="42"/>
        <v>TSN</v>
      </c>
      <c r="AE100" s="9">
        <f t="shared" si="43"/>
        <v>0</v>
      </c>
      <c r="AF100" s="23">
        <f t="shared" si="44"/>
        <v>0</v>
      </c>
      <c r="AG100" s="9"/>
      <c r="AH100" s="9"/>
      <c r="AI100" s="188"/>
      <c r="AJ100" s="188"/>
      <c r="AK100" s="11"/>
      <c r="AL100" s="11"/>
    </row>
    <row r="101" spans="1:38" s="16" customFormat="1" ht="12.75" hidden="1" customHeight="1">
      <c r="A101" s="24" t="s">
        <v>33</v>
      </c>
      <c r="B101" s="180" t="s">
        <v>34</v>
      </c>
      <c r="C101" s="179">
        <v>50</v>
      </c>
      <c r="D101" s="179">
        <v>800</v>
      </c>
      <c r="E101" s="26">
        <v>28</v>
      </c>
      <c r="F101" s="26">
        <v>452</v>
      </c>
      <c r="G101" s="179">
        <f t="shared" si="38"/>
        <v>-22</v>
      </c>
      <c r="H101" s="179">
        <f t="shared" si="39"/>
        <v>-348</v>
      </c>
      <c r="I101" s="20"/>
      <c r="J101" s="20"/>
      <c r="K101" s="20"/>
      <c r="L101" s="20"/>
      <c r="M101" s="20">
        <f t="shared" si="40"/>
        <v>0</v>
      </c>
      <c r="N101" s="20">
        <f t="shared" si="41"/>
        <v>0</v>
      </c>
      <c r="O101" s="21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9">
        <f>H91</f>
        <v>12</v>
      </c>
      <c r="AB101" s="9" t="str">
        <f>E91</f>
        <v>CVT-QCO-030-S</v>
      </c>
      <c r="AC101" s="22" t="str">
        <f>A91</f>
        <v>CVT-T</v>
      </c>
      <c r="AD101" s="9" t="str">
        <f t="shared" si="42"/>
        <v>WUH</v>
      </c>
      <c r="AE101" s="9">
        <f t="shared" si="43"/>
        <v>50</v>
      </c>
      <c r="AF101" s="23">
        <f t="shared" si="44"/>
        <v>28</v>
      </c>
      <c r="AG101" s="9"/>
      <c r="AH101" s="9"/>
      <c r="AI101" s="188"/>
      <c r="AJ101" s="188"/>
      <c r="AK101" s="11"/>
      <c r="AL101" s="11"/>
    </row>
    <row r="102" spans="1:38" s="16" customFormat="1" ht="12.75" hidden="1" customHeight="1">
      <c r="A102" s="24"/>
      <c r="B102" s="180"/>
      <c r="C102" s="179"/>
      <c r="D102" s="179"/>
      <c r="E102" s="20"/>
      <c r="F102" s="20"/>
      <c r="G102" s="179">
        <f t="shared" si="38"/>
        <v>0</v>
      </c>
      <c r="H102" s="179">
        <f t="shared" si="39"/>
        <v>0</v>
      </c>
      <c r="I102" s="20"/>
      <c r="J102" s="20"/>
      <c r="K102" s="20"/>
      <c r="L102" s="20"/>
      <c r="M102" s="20">
        <f t="shared" si="40"/>
        <v>0</v>
      </c>
      <c r="N102" s="20">
        <f t="shared" si="41"/>
        <v>0</v>
      </c>
      <c r="O102" s="21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9">
        <f>H91</f>
        <v>12</v>
      </c>
      <c r="AB102" s="9" t="str">
        <f>E91</f>
        <v>CVT-QCO-030-S</v>
      </c>
      <c r="AC102" s="22" t="str">
        <f>A91</f>
        <v>CVT-T</v>
      </c>
      <c r="AD102" s="9">
        <f t="shared" si="42"/>
        <v>0</v>
      </c>
      <c r="AE102" s="9">
        <f t="shared" si="43"/>
        <v>0</v>
      </c>
      <c r="AF102" s="23">
        <f t="shared" si="44"/>
        <v>0</v>
      </c>
      <c r="AG102" s="9"/>
      <c r="AH102" s="9"/>
      <c r="AI102" s="188"/>
      <c r="AJ102" s="188"/>
      <c r="AK102" s="11"/>
      <c r="AL102" s="11"/>
    </row>
    <row r="103" spans="1:38" s="16" customFormat="1" ht="12.75" hidden="1" customHeight="1">
      <c r="A103" s="24" t="s">
        <v>21</v>
      </c>
      <c r="B103" s="27" t="s">
        <v>35</v>
      </c>
      <c r="C103" s="179"/>
      <c r="D103" s="179"/>
      <c r="E103" s="20"/>
      <c r="F103" s="20"/>
      <c r="G103" s="179">
        <f t="shared" si="38"/>
        <v>0</v>
      </c>
      <c r="H103" s="179">
        <f t="shared" si="39"/>
        <v>0</v>
      </c>
      <c r="I103" s="20"/>
      <c r="J103" s="20"/>
      <c r="K103" s="20"/>
      <c r="L103" s="20"/>
      <c r="M103" s="20">
        <f t="shared" si="40"/>
        <v>0</v>
      </c>
      <c r="N103" s="20">
        <f t="shared" si="41"/>
        <v>0</v>
      </c>
      <c r="O103" s="21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9">
        <f>H91</f>
        <v>12</v>
      </c>
      <c r="AB103" s="9" t="str">
        <f>E91</f>
        <v>CVT-QCO-030-S</v>
      </c>
      <c r="AC103" s="22" t="str">
        <f>A91</f>
        <v>CVT-T</v>
      </c>
      <c r="AD103" s="9" t="str">
        <f t="shared" si="42"/>
        <v>COSCO T/S</v>
      </c>
      <c r="AE103" s="9">
        <f t="shared" si="43"/>
        <v>0</v>
      </c>
      <c r="AF103" s="23">
        <f t="shared" si="44"/>
        <v>0</v>
      </c>
      <c r="AG103" s="9"/>
      <c r="AH103" s="9"/>
      <c r="AI103" s="188"/>
      <c r="AJ103" s="188"/>
      <c r="AK103" s="11"/>
      <c r="AL103" s="11"/>
    </row>
    <row r="104" spans="1:38" s="16" customFormat="1" ht="12.75" hidden="1" customHeight="1">
      <c r="A104" s="24" t="s">
        <v>21</v>
      </c>
      <c r="B104" s="180" t="s">
        <v>34</v>
      </c>
      <c r="C104" s="179"/>
      <c r="D104" s="179"/>
      <c r="E104" s="20">
        <v>20</v>
      </c>
      <c r="F104" s="20">
        <v>271</v>
      </c>
      <c r="G104" s="179">
        <f t="shared" si="38"/>
        <v>20</v>
      </c>
      <c r="H104" s="179">
        <f t="shared" si="39"/>
        <v>271</v>
      </c>
      <c r="I104" s="20"/>
      <c r="J104" s="20"/>
      <c r="K104" s="20"/>
      <c r="L104" s="20"/>
      <c r="M104" s="20">
        <f t="shared" si="40"/>
        <v>0</v>
      </c>
      <c r="N104" s="20">
        <f t="shared" si="41"/>
        <v>0</v>
      </c>
      <c r="O104" s="2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9">
        <f>H91</f>
        <v>12</v>
      </c>
      <c r="AB104" s="9" t="str">
        <f>E91</f>
        <v>CVT-QCO-030-S</v>
      </c>
      <c r="AC104" s="22" t="str">
        <f>A91</f>
        <v>CVT-T</v>
      </c>
      <c r="AD104" s="9" t="str">
        <f t="shared" si="42"/>
        <v>COSCO T/S</v>
      </c>
      <c r="AE104" s="9">
        <f t="shared" si="43"/>
        <v>0</v>
      </c>
      <c r="AF104" s="23">
        <f t="shared" si="44"/>
        <v>20</v>
      </c>
      <c r="AG104" s="9"/>
      <c r="AH104" s="9"/>
      <c r="AI104" s="188"/>
      <c r="AJ104" s="188"/>
      <c r="AK104" s="11"/>
      <c r="AL104" s="11"/>
    </row>
    <row r="105" spans="1:38" s="32" customFormat="1" ht="12.75" hidden="1" customHeight="1">
      <c r="A105" s="24" t="s">
        <v>22</v>
      </c>
      <c r="B105" s="28"/>
      <c r="C105" s="29">
        <v>975</v>
      </c>
      <c r="D105" s="29">
        <v>13780</v>
      </c>
      <c r="E105" s="30">
        <f>SUM(E95:E104)</f>
        <v>1025</v>
      </c>
      <c r="F105" s="30">
        <f>SUM(F95:F104)</f>
        <v>9103</v>
      </c>
      <c r="G105" s="29">
        <f t="shared" si="38"/>
        <v>50</v>
      </c>
      <c r="H105" s="29">
        <f t="shared" si="39"/>
        <v>-4677</v>
      </c>
      <c r="I105" s="31">
        <f t="shared" ref="I105:N105" si="45">SUM(I95:I104)</f>
        <v>0</v>
      </c>
      <c r="J105" s="31">
        <f t="shared" si="45"/>
        <v>0</v>
      </c>
      <c r="K105" s="31">
        <f t="shared" si="45"/>
        <v>0</v>
      </c>
      <c r="L105" s="31">
        <f t="shared" si="45"/>
        <v>0</v>
      </c>
      <c r="M105" s="31">
        <f t="shared" si="45"/>
        <v>0</v>
      </c>
      <c r="N105" s="31">
        <f t="shared" si="45"/>
        <v>0</v>
      </c>
      <c r="O105" s="21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9"/>
      <c r="AB105" s="9"/>
      <c r="AC105" s="22"/>
      <c r="AD105" s="9"/>
      <c r="AE105" s="9"/>
      <c r="AF105" s="9"/>
      <c r="AG105" s="9"/>
      <c r="AH105" s="9"/>
      <c r="AI105" s="188"/>
      <c r="AJ105" s="188"/>
      <c r="AK105" s="188"/>
      <c r="AL105" s="188"/>
    </row>
    <row r="106" spans="1:38" s="32" customFormat="1" ht="12.75" hidden="1" customHeight="1">
      <c r="A106" s="33"/>
      <c r="B106" s="32" t="s">
        <v>419</v>
      </c>
      <c r="C106" s="34">
        <v>-20</v>
      </c>
      <c r="D106" s="33">
        <v>-280</v>
      </c>
      <c r="E106" s="258">
        <f>E105/C105</f>
        <v>1.0512820512820513</v>
      </c>
      <c r="F106" s="258">
        <f>F105/D105</f>
        <v>0.66059506531204648</v>
      </c>
      <c r="I106" s="15"/>
      <c r="J106" s="36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9"/>
      <c r="AB106" s="9"/>
      <c r="AC106" s="22"/>
      <c r="AD106" s="9"/>
      <c r="AE106" s="9"/>
      <c r="AF106" s="9"/>
      <c r="AG106" s="9"/>
      <c r="AH106" s="9"/>
      <c r="AI106" s="188"/>
      <c r="AJ106" s="188"/>
      <c r="AK106" s="188"/>
      <c r="AL106" s="188"/>
    </row>
    <row r="107" spans="1:38" hidden="1"/>
    <row r="108" spans="1:38" hidden="1"/>
    <row r="109" spans="1:38" s="12" customFormat="1" ht="12.75" hidden="1" customHeight="1">
      <c r="A109" s="37" t="s">
        <v>23</v>
      </c>
      <c r="B109" s="337" t="s">
        <v>497</v>
      </c>
      <c r="C109" s="39"/>
      <c r="D109" s="40"/>
      <c r="E109" s="38" t="s">
        <v>498</v>
      </c>
      <c r="F109" s="38"/>
      <c r="G109" s="37" t="s">
        <v>0</v>
      </c>
      <c r="H109" s="41">
        <v>13</v>
      </c>
      <c r="I109" s="40"/>
      <c r="J109" s="42" t="s">
        <v>26</v>
      </c>
      <c r="K109" s="47">
        <v>0</v>
      </c>
      <c r="L109" s="37"/>
      <c r="M109" s="43"/>
      <c r="N109" s="38"/>
      <c r="O109" s="40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  <c r="AA109" s="9"/>
      <c r="AB109" s="9"/>
      <c r="AC109" s="9"/>
      <c r="AD109" s="9"/>
      <c r="AE109" s="9"/>
      <c r="AF109" s="9"/>
      <c r="AG109" s="9"/>
      <c r="AH109" s="9"/>
      <c r="AI109" s="188"/>
      <c r="AJ109" s="188"/>
      <c r="AK109" s="11"/>
    </row>
    <row r="110" spans="1:38" s="16" customFormat="1" ht="12.75" hidden="1" customHeight="1">
      <c r="A110" s="13"/>
      <c r="B110" s="14"/>
      <c r="C110" s="646" t="s">
        <v>1</v>
      </c>
      <c r="D110" s="646"/>
      <c r="E110" s="646" t="s">
        <v>2</v>
      </c>
      <c r="F110" s="646"/>
      <c r="G110" s="646" t="s">
        <v>3</v>
      </c>
      <c r="H110" s="646"/>
      <c r="I110" s="646" t="s">
        <v>4</v>
      </c>
      <c r="J110" s="646"/>
      <c r="K110" s="646"/>
      <c r="L110" s="646"/>
      <c r="M110" s="646"/>
      <c r="N110" s="646"/>
      <c r="O110" s="647" t="s">
        <v>5</v>
      </c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9"/>
      <c r="AB110" s="9"/>
      <c r="AC110" s="9"/>
      <c r="AD110" s="9"/>
      <c r="AE110" s="9"/>
      <c r="AF110" s="9"/>
      <c r="AG110" s="9"/>
      <c r="AH110" s="9"/>
      <c r="AI110" s="188"/>
      <c r="AJ110" s="188"/>
      <c r="AK110" s="11"/>
      <c r="AL110" s="11"/>
    </row>
    <row r="111" spans="1:38" s="16" customFormat="1" ht="12.75" hidden="1" customHeight="1">
      <c r="A111" s="17" t="s">
        <v>6</v>
      </c>
      <c r="B111" s="180" t="s">
        <v>7</v>
      </c>
      <c r="C111" s="646"/>
      <c r="D111" s="646"/>
      <c r="E111" s="646"/>
      <c r="F111" s="646"/>
      <c r="G111" s="646"/>
      <c r="H111" s="646"/>
      <c r="I111" s="179" t="s">
        <v>8</v>
      </c>
      <c r="J111" s="179"/>
      <c r="K111" s="179" t="s">
        <v>10</v>
      </c>
      <c r="L111" s="179"/>
      <c r="M111" s="646" t="s">
        <v>12</v>
      </c>
      <c r="N111" s="646"/>
      <c r="O111" s="647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9"/>
      <c r="AB111" s="9"/>
      <c r="AC111" s="9"/>
      <c r="AD111" s="9"/>
      <c r="AE111" s="9"/>
      <c r="AF111" s="9"/>
      <c r="AG111" s="9"/>
      <c r="AH111" s="9"/>
      <c r="AI111" s="188"/>
      <c r="AJ111" s="188"/>
      <c r="AK111" s="11"/>
      <c r="AL111" s="11"/>
    </row>
    <row r="112" spans="1:38" s="16" customFormat="1" ht="12.75" hidden="1" customHeight="1">
      <c r="A112" s="13"/>
      <c r="B112" s="14"/>
      <c r="C112" s="179" t="s">
        <v>13</v>
      </c>
      <c r="D112" s="179" t="s">
        <v>14</v>
      </c>
      <c r="E112" s="179" t="s">
        <v>13</v>
      </c>
      <c r="F112" s="179" t="s">
        <v>14</v>
      </c>
      <c r="G112" s="179" t="s">
        <v>13</v>
      </c>
      <c r="H112" s="179" t="s">
        <v>14</v>
      </c>
      <c r="I112" s="179" t="s">
        <v>13</v>
      </c>
      <c r="J112" s="179" t="s">
        <v>14</v>
      </c>
      <c r="K112" s="179" t="s">
        <v>13</v>
      </c>
      <c r="L112" s="179" t="s">
        <v>14</v>
      </c>
      <c r="M112" s="179"/>
      <c r="N112" s="179"/>
      <c r="O112" s="647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9" t="s">
        <v>15</v>
      </c>
      <c r="AB112" s="9" t="s">
        <v>16</v>
      </c>
      <c r="AC112" s="9" t="s">
        <v>17</v>
      </c>
      <c r="AD112" s="9" t="s">
        <v>18</v>
      </c>
      <c r="AE112" s="9" t="s">
        <v>19</v>
      </c>
      <c r="AF112" s="9" t="s">
        <v>20</v>
      </c>
      <c r="AG112" s="9"/>
      <c r="AH112" s="9"/>
      <c r="AI112" s="188"/>
      <c r="AJ112" s="188"/>
      <c r="AK112" s="11"/>
      <c r="AL112" s="11"/>
    </row>
    <row r="113" spans="1:38" s="16" customFormat="1" ht="12.75" hidden="1" customHeight="1">
      <c r="A113" s="24" t="s">
        <v>28</v>
      </c>
      <c r="B113" s="180" t="s">
        <v>325</v>
      </c>
      <c r="C113" s="179"/>
      <c r="D113" s="179"/>
      <c r="E113" s="20"/>
      <c r="F113" s="20"/>
      <c r="G113" s="179">
        <f t="shared" ref="G113:G123" si="46">E113-C113</f>
        <v>0</v>
      </c>
      <c r="H113" s="179">
        <f t="shared" ref="H113:H123" si="47">F113-D113</f>
        <v>0</v>
      </c>
      <c r="I113" s="25"/>
      <c r="J113" s="25"/>
      <c r="K113" s="20"/>
      <c r="L113" s="20"/>
      <c r="M113" s="20">
        <f t="shared" ref="M113:M122" si="48">I113+K113</f>
        <v>0</v>
      </c>
      <c r="N113" s="20">
        <f t="shared" ref="N113:N122" si="49">J113+L113</f>
        <v>0</v>
      </c>
      <c r="O113" s="21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9">
        <f>H109</f>
        <v>13</v>
      </c>
      <c r="AB113" s="9" t="str">
        <f>E109</f>
        <v>CVT-Q3V-029-S</v>
      </c>
      <c r="AC113" s="22" t="str">
        <f>A109</f>
        <v>CVT-T</v>
      </c>
      <c r="AD113" s="9" t="str">
        <f t="shared" ref="AD113:AD122" si="50">A113</f>
        <v>YNT</v>
      </c>
      <c r="AE113" s="9">
        <f t="shared" ref="AE113:AE122" si="51">C113</f>
        <v>0</v>
      </c>
      <c r="AF113" s="23">
        <f t="shared" ref="AF113:AF122" si="52">E113</f>
        <v>0</v>
      </c>
      <c r="AG113" s="9"/>
      <c r="AH113" s="9"/>
      <c r="AI113" s="188"/>
      <c r="AJ113" s="188"/>
      <c r="AK113" s="11"/>
      <c r="AL113" s="11"/>
    </row>
    <row r="114" spans="1:38" s="16" customFormat="1" ht="12.75" hidden="1" customHeight="1">
      <c r="A114" s="24" t="s">
        <v>27</v>
      </c>
      <c r="B114" s="180">
        <f>B96+7</f>
        <v>43183</v>
      </c>
      <c r="C114" s="179">
        <v>380</v>
      </c>
      <c r="D114" s="179">
        <v>5320</v>
      </c>
      <c r="E114" s="26">
        <v>527</v>
      </c>
      <c r="F114" s="26">
        <v>4300</v>
      </c>
      <c r="G114" s="179">
        <f t="shared" si="46"/>
        <v>147</v>
      </c>
      <c r="H114" s="179">
        <f t="shared" si="47"/>
        <v>-1020</v>
      </c>
      <c r="I114" s="25"/>
      <c r="J114" s="25"/>
      <c r="K114" s="26"/>
      <c r="L114" s="26"/>
      <c r="M114" s="20">
        <f t="shared" si="48"/>
        <v>0</v>
      </c>
      <c r="N114" s="20">
        <f t="shared" si="49"/>
        <v>0</v>
      </c>
      <c r="O114" s="2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9">
        <f>H109</f>
        <v>13</v>
      </c>
      <c r="AB114" s="9" t="str">
        <f>E109</f>
        <v>CVT-Q3V-029-S</v>
      </c>
      <c r="AC114" s="22" t="str">
        <f>A109</f>
        <v>CVT-T</v>
      </c>
      <c r="AD114" s="9" t="str">
        <f t="shared" si="50"/>
        <v>TAO</v>
      </c>
      <c r="AE114" s="9">
        <f t="shared" si="51"/>
        <v>380</v>
      </c>
      <c r="AF114" s="23">
        <f t="shared" si="52"/>
        <v>527</v>
      </c>
      <c r="AG114" s="9"/>
      <c r="AH114" s="9"/>
      <c r="AI114" s="188"/>
      <c r="AJ114" s="188"/>
      <c r="AK114" s="11"/>
      <c r="AL114" s="11"/>
    </row>
    <row r="115" spans="1:38" s="16" customFormat="1" ht="12.75" hidden="1" customHeight="1">
      <c r="A115" s="24" t="s">
        <v>29</v>
      </c>
      <c r="B115" s="180">
        <f>B97+7</f>
        <v>43186</v>
      </c>
      <c r="C115" s="179">
        <v>450</v>
      </c>
      <c r="D115" s="179">
        <v>6300</v>
      </c>
      <c r="E115" s="26">
        <v>419</v>
      </c>
      <c r="F115" s="26">
        <v>3865</v>
      </c>
      <c r="G115" s="179">
        <f t="shared" si="46"/>
        <v>-31</v>
      </c>
      <c r="H115" s="179">
        <f t="shared" si="47"/>
        <v>-2435</v>
      </c>
      <c r="I115" s="26"/>
      <c r="J115" s="26"/>
      <c r="K115" s="26"/>
      <c r="L115" s="26"/>
      <c r="M115" s="20">
        <f t="shared" si="48"/>
        <v>0</v>
      </c>
      <c r="N115" s="20">
        <f t="shared" si="49"/>
        <v>0</v>
      </c>
      <c r="O115" s="2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9">
        <f>H109</f>
        <v>13</v>
      </c>
      <c r="AB115" s="9" t="str">
        <f>E109</f>
        <v>CVT-Q3V-029-S</v>
      </c>
      <c r="AC115" s="22" t="str">
        <f>A109</f>
        <v>CVT-T</v>
      </c>
      <c r="AD115" s="9" t="str">
        <f t="shared" si="50"/>
        <v>SHA</v>
      </c>
      <c r="AE115" s="9">
        <f t="shared" si="51"/>
        <v>450</v>
      </c>
      <c r="AF115" s="23">
        <f t="shared" si="52"/>
        <v>419</v>
      </c>
      <c r="AG115" s="9"/>
      <c r="AH115" s="9"/>
      <c r="AI115" s="188"/>
      <c r="AJ115" s="188"/>
      <c r="AK115" s="11"/>
      <c r="AL115" s="11"/>
    </row>
    <row r="116" spans="1:38" s="16" customFormat="1" ht="12.75" hidden="1" customHeight="1">
      <c r="A116" s="24" t="s">
        <v>365</v>
      </c>
      <c r="B116" s="48">
        <f>B98+7</f>
        <v>43189</v>
      </c>
      <c r="C116" s="179">
        <v>100</v>
      </c>
      <c r="D116" s="179">
        <v>1400</v>
      </c>
      <c r="E116" s="26">
        <v>44</v>
      </c>
      <c r="F116" s="26">
        <v>592</v>
      </c>
      <c r="G116" s="179">
        <f t="shared" si="46"/>
        <v>-56</v>
      </c>
      <c r="H116" s="179">
        <f t="shared" si="47"/>
        <v>-808</v>
      </c>
      <c r="I116" s="25"/>
      <c r="J116" s="25"/>
      <c r="K116" s="20"/>
      <c r="L116" s="20"/>
      <c r="M116" s="20">
        <f t="shared" si="48"/>
        <v>0</v>
      </c>
      <c r="N116" s="20">
        <f t="shared" si="49"/>
        <v>0</v>
      </c>
      <c r="O116" s="2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9">
        <f>H109</f>
        <v>13</v>
      </c>
      <c r="AB116" s="9" t="str">
        <f>E109</f>
        <v>CVT-Q3V-029-S</v>
      </c>
      <c r="AC116" s="22" t="str">
        <f>A109</f>
        <v>CVT-T</v>
      </c>
      <c r="AD116" s="9" t="str">
        <f t="shared" si="50"/>
        <v>HUA</v>
      </c>
      <c r="AE116" s="9">
        <f t="shared" si="51"/>
        <v>100</v>
      </c>
      <c r="AF116" s="23">
        <f t="shared" si="52"/>
        <v>44</v>
      </c>
      <c r="AG116" s="9"/>
      <c r="AH116" s="9"/>
      <c r="AI116" s="188"/>
      <c r="AJ116" s="188"/>
      <c r="AK116" s="11"/>
      <c r="AL116" s="11"/>
    </row>
    <row r="117" spans="1:38" s="16" customFormat="1" ht="12.75" hidden="1" customHeight="1">
      <c r="A117" s="24" t="s">
        <v>31</v>
      </c>
      <c r="B117" s="180" t="s">
        <v>35</v>
      </c>
      <c r="C117" s="179"/>
      <c r="D117" s="179"/>
      <c r="E117" s="20"/>
      <c r="F117" s="20"/>
      <c r="G117" s="179">
        <f t="shared" si="46"/>
        <v>0</v>
      </c>
      <c r="H117" s="179">
        <f t="shared" si="47"/>
        <v>0</v>
      </c>
      <c r="I117" s="20"/>
      <c r="J117" s="20"/>
      <c r="K117" s="20"/>
      <c r="L117" s="20"/>
      <c r="M117" s="20">
        <f t="shared" si="48"/>
        <v>0</v>
      </c>
      <c r="N117" s="20">
        <f t="shared" si="49"/>
        <v>0</v>
      </c>
      <c r="O117" s="21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9">
        <f>H109</f>
        <v>13</v>
      </c>
      <c r="AB117" s="9" t="str">
        <f>E109</f>
        <v>CVT-Q3V-029-S</v>
      </c>
      <c r="AC117" s="22" t="str">
        <f>A109</f>
        <v>CVT-T</v>
      </c>
      <c r="AD117" s="9" t="str">
        <f t="shared" si="50"/>
        <v>DLC</v>
      </c>
      <c r="AE117" s="9">
        <f t="shared" si="51"/>
        <v>0</v>
      </c>
      <c r="AF117" s="23">
        <f t="shared" si="52"/>
        <v>0</v>
      </c>
      <c r="AG117" s="9"/>
      <c r="AH117" s="9"/>
      <c r="AI117" s="188"/>
      <c r="AJ117" s="188"/>
      <c r="AK117" s="11"/>
      <c r="AL117" s="11"/>
    </row>
    <row r="118" spans="1:38" s="16" customFormat="1" ht="12.75" hidden="1" customHeight="1">
      <c r="A118" s="24" t="s">
        <v>32</v>
      </c>
      <c r="B118" s="180" t="s">
        <v>35</v>
      </c>
      <c r="C118" s="179"/>
      <c r="D118" s="179"/>
      <c r="E118" s="20"/>
      <c r="F118" s="20"/>
      <c r="G118" s="179">
        <f t="shared" si="46"/>
        <v>0</v>
      </c>
      <c r="H118" s="179">
        <f t="shared" si="47"/>
        <v>0</v>
      </c>
      <c r="I118" s="20"/>
      <c r="J118" s="20"/>
      <c r="K118" s="20"/>
      <c r="L118" s="20"/>
      <c r="M118" s="20">
        <f t="shared" si="48"/>
        <v>0</v>
      </c>
      <c r="N118" s="20">
        <f t="shared" si="49"/>
        <v>0</v>
      </c>
      <c r="O118" s="21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9">
        <f>H109</f>
        <v>13</v>
      </c>
      <c r="AB118" s="9" t="str">
        <f>E109</f>
        <v>CVT-Q3V-029-S</v>
      </c>
      <c r="AC118" s="22" t="str">
        <f>A109</f>
        <v>CVT-T</v>
      </c>
      <c r="AD118" s="9" t="str">
        <f t="shared" si="50"/>
        <v>TSN</v>
      </c>
      <c r="AE118" s="9">
        <f t="shared" si="51"/>
        <v>0</v>
      </c>
      <c r="AF118" s="23">
        <f t="shared" si="52"/>
        <v>0</v>
      </c>
      <c r="AG118" s="9"/>
      <c r="AH118" s="9"/>
      <c r="AI118" s="188"/>
      <c r="AJ118" s="188"/>
      <c r="AK118" s="11"/>
      <c r="AL118" s="11"/>
    </row>
    <row r="119" spans="1:38" s="16" customFormat="1" ht="12.75" hidden="1" customHeight="1">
      <c r="A119" s="24" t="s">
        <v>33</v>
      </c>
      <c r="B119" s="180" t="s">
        <v>34</v>
      </c>
      <c r="C119" s="179">
        <v>50</v>
      </c>
      <c r="D119" s="179">
        <v>800</v>
      </c>
      <c r="E119" s="26">
        <v>34</v>
      </c>
      <c r="F119" s="26">
        <v>590</v>
      </c>
      <c r="G119" s="179">
        <f t="shared" si="46"/>
        <v>-16</v>
      </c>
      <c r="H119" s="179">
        <f t="shared" si="47"/>
        <v>-210</v>
      </c>
      <c r="I119" s="20"/>
      <c r="J119" s="20"/>
      <c r="K119" s="20"/>
      <c r="L119" s="20"/>
      <c r="M119" s="20">
        <f t="shared" si="48"/>
        <v>0</v>
      </c>
      <c r="N119" s="20">
        <f t="shared" si="49"/>
        <v>0</v>
      </c>
      <c r="O119" s="21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9">
        <f>H109</f>
        <v>13</v>
      </c>
      <c r="AB119" s="9" t="str">
        <f>E109</f>
        <v>CVT-Q3V-029-S</v>
      </c>
      <c r="AC119" s="22" t="str">
        <f>A109</f>
        <v>CVT-T</v>
      </c>
      <c r="AD119" s="9" t="str">
        <f t="shared" si="50"/>
        <v>WUH</v>
      </c>
      <c r="AE119" s="9">
        <f t="shared" si="51"/>
        <v>50</v>
      </c>
      <c r="AF119" s="23">
        <f t="shared" si="52"/>
        <v>34</v>
      </c>
      <c r="AG119" s="9"/>
      <c r="AH119" s="9"/>
      <c r="AI119" s="188"/>
      <c r="AJ119" s="188"/>
      <c r="AK119" s="11"/>
      <c r="AL119" s="11"/>
    </row>
    <row r="120" spans="1:38" s="16" customFormat="1" ht="12.75" hidden="1" customHeight="1">
      <c r="A120" s="24"/>
      <c r="B120" s="180"/>
      <c r="C120" s="179"/>
      <c r="D120" s="179"/>
      <c r="E120" s="20"/>
      <c r="F120" s="20"/>
      <c r="G120" s="179">
        <f t="shared" si="46"/>
        <v>0</v>
      </c>
      <c r="H120" s="179">
        <f t="shared" si="47"/>
        <v>0</v>
      </c>
      <c r="I120" s="20"/>
      <c r="J120" s="20"/>
      <c r="K120" s="20"/>
      <c r="L120" s="20"/>
      <c r="M120" s="20">
        <f t="shared" si="48"/>
        <v>0</v>
      </c>
      <c r="N120" s="20">
        <f t="shared" si="49"/>
        <v>0</v>
      </c>
      <c r="O120" s="21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9">
        <f>H109</f>
        <v>13</v>
      </c>
      <c r="AB120" s="9" t="str">
        <f>E109</f>
        <v>CVT-Q3V-029-S</v>
      </c>
      <c r="AC120" s="22" t="str">
        <f>A109</f>
        <v>CVT-T</v>
      </c>
      <c r="AD120" s="9">
        <f t="shared" si="50"/>
        <v>0</v>
      </c>
      <c r="AE120" s="9">
        <f t="shared" si="51"/>
        <v>0</v>
      </c>
      <c r="AF120" s="23">
        <f t="shared" si="52"/>
        <v>0</v>
      </c>
      <c r="AG120" s="9"/>
      <c r="AH120" s="9"/>
      <c r="AI120" s="188"/>
      <c r="AJ120" s="188"/>
      <c r="AK120" s="11"/>
      <c r="AL120" s="11"/>
    </row>
    <row r="121" spans="1:38" s="16" customFormat="1" ht="12.75" hidden="1" customHeight="1">
      <c r="A121" s="24" t="s">
        <v>21</v>
      </c>
      <c r="B121" s="27" t="s">
        <v>35</v>
      </c>
      <c r="C121" s="179"/>
      <c r="D121" s="179"/>
      <c r="E121" s="20"/>
      <c r="F121" s="20"/>
      <c r="G121" s="179">
        <f t="shared" si="46"/>
        <v>0</v>
      </c>
      <c r="H121" s="179">
        <f t="shared" si="47"/>
        <v>0</v>
      </c>
      <c r="I121" s="20"/>
      <c r="J121" s="20"/>
      <c r="K121" s="20"/>
      <c r="L121" s="20"/>
      <c r="M121" s="20">
        <f t="shared" si="48"/>
        <v>0</v>
      </c>
      <c r="N121" s="20">
        <f t="shared" si="49"/>
        <v>0</v>
      </c>
      <c r="O121" s="21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9">
        <f>H109</f>
        <v>13</v>
      </c>
      <c r="AB121" s="9" t="str">
        <f>E109</f>
        <v>CVT-Q3V-029-S</v>
      </c>
      <c r="AC121" s="22" t="str">
        <f>A109</f>
        <v>CVT-T</v>
      </c>
      <c r="AD121" s="9" t="str">
        <f t="shared" si="50"/>
        <v>COSCO T/S</v>
      </c>
      <c r="AE121" s="9">
        <f t="shared" si="51"/>
        <v>0</v>
      </c>
      <c r="AF121" s="23">
        <f t="shared" si="52"/>
        <v>0</v>
      </c>
      <c r="AG121" s="9"/>
      <c r="AH121" s="9"/>
      <c r="AI121" s="188"/>
      <c r="AJ121" s="188"/>
      <c r="AK121" s="11"/>
      <c r="AL121" s="11"/>
    </row>
    <row r="122" spans="1:38" s="16" customFormat="1" ht="12.75" hidden="1" customHeight="1">
      <c r="A122" s="24" t="s">
        <v>21</v>
      </c>
      <c r="B122" s="180" t="s">
        <v>34</v>
      </c>
      <c r="C122" s="179"/>
      <c r="D122" s="179"/>
      <c r="E122" s="20"/>
      <c r="F122" s="20"/>
      <c r="G122" s="179">
        <f t="shared" si="46"/>
        <v>0</v>
      </c>
      <c r="H122" s="179">
        <f t="shared" si="47"/>
        <v>0</v>
      </c>
      <c r="I122" s="20"/>
      <c r="J122" s="20"/>
      <c r="K122" s="20"/>
      <c r="L122" s="20"/>
      <c r="M122" s="20">
        <f t="shared" si="48"/>
        <v>0</v>
      </c>
      <c r="N122" s="20">
        <f t="shared" si="49"/>
        <v>0</v>
      </c>
      <c r="O122" s="21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9">
        <f>H109</f>
        <v>13</v>
      </c>
      <c r="AB122" s="9" t="str">
        <f>E109</f>
        <v>CVT-Q3V-029-S</v>
      </c>
      <c r="AC122" s="22" t="str">
        <f>A109</f>
        <v>CVT-T</v>
      </c>
      <c r="AD122" s="9" t="str">
        <f t="shared" si="50"/>
        <v>COSCO T/S</v>
      </c>
      <c r="AE122" s="9">
        <f t="shared" si="51"/>
        <v>0</v>
      </c>
      <c r="AF122" s="23">
        <f t="shared" si="52"/>
        <v>0</v>
      </c>
      <c r="AG122" s="9"/>
      <c r="AH122" s="9"/>
      <c r="AI122" s="188"/>
      <c r="AJ122" s="188"/>
      <c r="AK122" s="11"/>
      <c r="AL122" s="11"/>
    </row>
    <row r="123" spans="1:38" s="32" customFormat="1" ht="12.75" hidden="1" customHeight="1">
      <c r="A123" s="24" t="s">
        <v>22</v>
      </c>
      <c r="B123" s="28"/>
      <c r="C123" s="29">
        <v>975</v>
      </c>
      <c r="D123" s="29">
        <v>13780</v>
      </c>
      <c r="E123" s="30">
        <f>SUM(E113:E122)</f>
        <v>1024</v>
      </c>
      <c r="F123" s="30">
        <f>SUM(F113:F122)</f>
        <v>9347</v>
      </c>
      <c r="G123" s="29">
        <f t="shared" si="46"/>
        <v>49</v>
      </c>
      <c r="H123" s="29">
        <f t="shared" si="47"/>
        <v>-4433</v>
      </c>
      <c r="I123" s="31">
        <f t="shared" ref="I123:N123" si="53">SUM(I113:I122)</f>
        <v>0</v>
      </c>
      <c r="J123" s="31">
        <f t="shared" si="53"/>
        <v>0</v>
      </c>
      <c r="K123" s="31">
        <f t="shared" si="53"/>
        <v>0</v>
      </c>
      <c r="L123" s="31">
        <f t="shared" si="53"/>
        <v>0</v>
      </c>
      <c r="M123" s="31">
        <f t="shared" si="53"/>
        <v>0</v>
      </c>
      <c r="N123" s="31">
        <f t="shared" si="53"/>
        <v>0</v>
      </c>
      <c r="O123" s="21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9"/>
      <c r="AB123" s="9"/>
      <c r="AC123" s="22"/>
      <c r="AD123" s="9"/>
      <c r="AE123" s="9"/>
      <c r="AF123" s="9"/>
      <c r="AG123" s="9"/>
      <c r="AH123" s="9"/>
      <c r="AI123" s="188"/>
      <c r="AJ123" s="188"/>
      <c r="AK123" s="188"/>
      <c r="AL123" s="188"/>
    </row>
    <row r="124" spans="1:38" s="32" customFormat="1" ht="12.75" hidden="1" customHeight="1">
      <c r="A124" s="33"/>
      <c r="B124" s="32" t="s">
        <v>419</v>
      </c>
      <c r="C124" s="34">
        <v>-20</v>
      </c>
      <c r="D124" s="32">
        <v>-280</v>
      </c>
      <c r="E124" s="258">
        <f>E123/C123</f>
        <v>1.0502564102564103</v>
      </c>
      <c r="F124" s="258">
        <f>F123/D123</f>
        <v>0.67830188679245285</v>
      </c>
      <c r="I124" s="15"/>
      <c r="J124" s="3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9"/>
      <c r="AB124" s="9"/>
      <c r="AC124" s="22"/>
      <c r="AD124" s="9"/>
      <c r="AE124" s="9"/>
      <c r="AF124" s="9"/>
      <c r="AG124" s="9"/>
      <c r="AH124" s="9"/>
      <c r="AI124" s="188"/>
      <c r="AJ124" s="188"/>
      <c r="AK124" s="188"/>
      <c r="AL124" s="188"/>
    </row>
    <row r="125" spans="1:38" hidden="1"/>
    <row r="126" spans="1:38" hidden="1"/>
    <row r="127" spans="1:38" s="12" customFormat="1" ht="12.75" hidden="1" customHeight="1">
      <c r="A127" s="37" t="s">
        <v>23</v>
      </c>
      <c r="B127" s="337" t="s">
        <v>418</v>
      </c>
      <c r="C127" s="39"/>
      <c r="D127" s="40"/>
      <c r="E127" s="38" t="s">
        <v>661</v>
      </c>
      <c r="F127" s="38"/>
      <c r="G127" s="37" t="s">
        <v>0</v>
      </c>
      <c r="H127" s="41">
        <v>14</v>
      </c>
      <c r="I127" s="40"/>
      <c r="J127" s="42" t="s">
        <v>26</v>
      </c>
      <c r="K127" s="47">
        <v>0</v>
      </c>
      <c r="L127" s="37"/>
      <c r="M127" s="43"/>
      <c r="N127" s="38"/>
      <c r="O127" s="40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  <c r="AA127" s="9"/>
      <c r="AB127" s="9"/>
      <c r="AC127" s="9"/>
      <c r="AD127" s="9"/>
      <c r="AE127" s="9"/>
      <c r="AF127" s="9"/>
      <c r="AG127" s="9"/>
      <c r="AH127" s="9"/>
      <c r="AI127" s="344"/>
      <c r="AJ127" s="344"/>
      <c r="AK127" s="11"/>
    </row>
    <row r="128" spans="1:38" s="16" customFormat="1" ht="12.75" hidden="1" customHeight="1">
      <c r="A128" s="13"/>
      <c r="B128" s="14"/>
      <c r="C128" s="646" t="s">
        <v>1</v>
      </c>
      <c r="D128" s="646"/>
      <c r="E128" s="646" t="s">
        <v>2</v>
      </c>
      <c r="F128" s="646"/>
      <c r="G128" s="646" t="s">
        <v>3</v>
      </c>
      <c r="H128" s="646"/>
      <c r="I128" s="646" t="s">
        <v>4</v>
      </c>
      <c r="J128" s="646"/>
      <c r="K128" s="646"/>
      <c r="L128" s="646"/>
      <c r="M128" s="646"/>
      <c r="N128" s="646"/>
      <c r="O128" s="647" t="s">
        <v>5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9"/>
      <c r="AB128" s="9"/>
      <c r="AC128" s="9"/>
      <c r="AD128" s="9"/>
      <c r="AE128" s="9"/>
      <c r="AF128" s="9"/>
      <c r="AG128" s="9"/>
      <c r="AH128" s="9"/>
      <c r="AI128" s="344"/>
      <c r="AJ128" s="344"/>
      <c r="AK128" s="11"/>
      <c r="AL128" s="11"/>
    </row>
    <row r="129" spans="1:38" s="16" customFormat="1" ht="12.75" hidden="1" customHeight="1">
      <c r="A129" s="17" t="s">
        <v>6</v>
      </c>
      <c r="B129" s="343" t="s">
        <v>7</v>
      </c>
      <c r="C129" s="646"/>
      <c r="D129" s="646"/>
      <c r="E129" s="646"/>
      <c r="F129" s="646"/>
      <c r="G129" s="646"/>
      <c r="H129" s="646"/>
      <c r="I129" s="342" t="s">
        <v>8</v>
      </c>
      <c r="J129" s="342"/>
      <c r="K129" s="342" t="s">
        <v>10</v>
      </c>
      <c r="L129" s="342"/>
      <c r="M129" s="646" t="s">
        <v>12</v>
      </c>
      <c r="N129" s="646"/>
      <c r="O129" s="647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9"/>
      <c r="AB129" s="9"/>
      <c r="AC129" s="9"/>
      <c r="AD129" s="9"/>
      <c r="AE129" s="9"/>
      <c r="AF129" s="9"/>
      <c r="AG129" s="9"/>
      <c r="AH129" s="9"/>
      <c r="AI129" s="344"/>
      <c r="AJ129" s="344"/>
      <c r="AK129" s="11"/>
      <c r="AL129" s="11"/>
    </row>
    <row r="130" spans="1:38" s="16" customFormat="1" ht="12.75" hidden="1" customHeight="1">
      <c r="A130" s="13"/>
      <c r="B130" s="14"/>
      <c r="C130" s="342" t="s">
        <v>13</v>
      </c>
      <c r="D130" s="342" t="s">
        <v>14</v>
      </c>
      <c r="E130" s="342" t="s">
        <v>13</v>
      </c>
      <c r="F130" s="342" t="s">
        <v>14</v>
      </c>
      <c r="G130" s="342" t="s">
        <v>13</v>
      </c>
      <c r="H130" s="342" t="s">
        <v>14</v>
      </c>
      <c r="I130" s="342" t="s">
        <v>13</v>
      </c>
      <c r="J130" s="342" t="s">
        <v>14</v>
      </c>
      <c r="K130" s="342" t="s">
        <v>13</v>
      </c>
      <c r="L130" s="342" t="s">
        <v>14</v>
      </c>
      <c r="M130" s="342"/>
      <c r="N130" s="342"/>
      <c r="O130" s="647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9" t="s">
        <v>15</v>
      </c>
      <c r="AB130" s="9" t="s">
        <v>16</v>
      </c>
      <c r="AC130" s="9" t="s">
        <v>17</v>
      </c>
      <c r="AD130" s="9" t="s">
        <v>18</v>
      </c>
      <c r="AE130" s="9" t="s">
        <v>19</v>
      </c>
      <c r="AF130" s="9" t="s">
        <v>20</v>
      </c>
      <c r="AG130" s="9"/>
      <c r="AH130" s="9"/>
      <c r="AI130" s="344"/>
      <c r="AJ130" s="344"/>
      <c r="AK130" s="11"/>
      <c r="AL130" s="11"/>
    </row>
    <row r="131" spans="1:38" s="16" customFormat="1" ht="12.75" hidden="1" customHeight="1">
      <c r="A131" s="24" t="s">
        <v>28</v>
      </c>
      <c r="B131" s="343">
        <v>43189</v>
      </c>
      <c r="C131" s="342"/>
      <c r="D131" s="342"/>
      <c r="E131" s="20"/>
      <c r="F131" s="20"/>
      <c r="G131" s="342">
        <f t="shared" ref="G131:G141" si="54">E131-C131</f>
        <v>0</v>
      </c>
      <c r="H131" s="342">
        <f t="shared" ref="H131:H141" si="55">F131-D131</f>
        <v>0</v>
      </c>
      <c r="I131" s="25"/>
      <c r="J131" s="25"/>
      <c r="K131" s="20"/>
      <c r="L131" s="20"/>
      <c r="M131" s="20">
        <f t="shared" ref="M131:M140" si="56">I131+K131</f>
        <v>0</v>
      </c>
      <c r="N131" s="20">
        <f t="shared" ref="N131:N140" si="57">J131+L131</f>
        <v>0</v>
      </c>
      <c r="O131" s="21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9">
        <f>H127</f>
        <v>14</v>
      </c>
      <c r="AB131" s="9" t="str">
        <f>E127</f>
        <v>CVT-RWY-031-S</v>
      </c>
      <c r="AC131" s="22" t="str">
        <f>A127</f>
        <v>CVT-T</v>
      </c>
      <c r="AD131" s="9" t="str">
        <f t="shared" ref="AD131:AD140" si="58">A131</f>
        <v>YNT</v>
      </c>
      <c r="AE131" s="9">
        <f t="shared" ref="AE131:AE140" si="59">C131</f>
        <v>0</v>
      </c>
      <c r="AF131" s="23">
        <f t="shared" ref="AF131:AF140" si="60">E131</f>
        <v>0</v>
      </c>
      <c r="AG131" s="9"/>
      <c r="AH131" s="9"/>
      <c r="AI131" s="344"/>
      <c r="AJ131" s="344"/>
      <c r="AK131" s="11"/>
      <c r="AL131" s="11"/>
    </row>
    <row r="132" spans="1:38" s="16" customFormat="1" ht="12.75" hidden="1" customHeight="1">
      <c r="A132" s="24" t="s">
        <v>27</v>
      </c>
      <c r="B132" s="343">
        <f>B114+7</f>
        <v>43190</v>
      </c>
      <c r="C132" s="342">
        <v>380</v>
      </c>
      <c r="D132" s="342">
        <v>5320</v>
      </c>
      <c r="E132" s="26">
        <v>423</v>
      </c>
      <c r="F132" s="26">
        <v>3079</v>
      </c>
      <c r="G132" s="342">
        <f t="shared" si="54"/>
        <v>43</v>
      </c>
      <c r="H132" s="342">
        <f t="shared" si="55"/>
        <v>-2241</v>
      </c>
      <c r="I132" s="25"/>
      <c r="J132" s="25"/>
      <c r="K132" s="26"/>
      <c r="L132" s="26"/>
      <c r="M132" s="20">
        <f t="shared" si="56"/>
        <v>0</v>
      </c>
      <c r="N132" s="20">
        <f t="shared" si="57"/>
        <v>0</v>
      </c>
      <c r="O132" s="21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9">
        <f>H127</f>
        <v>14</v>
      </c>
      <c r="AB132" s="9" t="str">
        <f>E127</f>
        <v>CVT-RWY-031-S</v>
      </c>
      <c r="AC132" s="22" t="str">
        <f>A127</f>
        <v>CVT-T</v>
      </c>
      <c r="AD132" s="9" t="str">
        <f t="shared" si="58"/>
        <v>TAO</v>
      </c>
      <c r="AE132" s="9">
        <f t="shared" si="59"/>
        <v>380</v>
      </c>
      <c r="AF132" s="23">
        <f t="shared" si="60"/>
        <v>423</v>
      </c>
      <c r="AG132" s="9"/>
      <c r="AH132" s="9"/>
      <c r="AI132" s="344"/>
      <c r="AJ132" s="344"/>
      <c r="AK132" s="11"/>
      <c r="AL132" s="11"/>
    </row>
    <row r="133" spans="1:38" s="16" customFormat="1" ht="12.75" hidden="1" customHeight="1">
      <c r="A133" s="24" t="s">
        <v>29</v>
      </c>
      <c r="B133" s="343">
        <f>B115+7</f>
        <v>43193</v>
      </c>
      <c r="C133" s="342">
        <v>450</v>
      </c>
      <c r="D133" s="342">
        <v>6300</v>
      </c>
      <c r="E133" s="20">
        <v>353</v>
      </c>
      <c r="F133" s="20">
        <v>4443</v>
      </c>
      <c r="G133" s="342">
        <f t="shared" si="54"/>
        <v>-97</v>
      </c>
      <c r="H133" s="342">
        <f t="shared" si="55"/>
        <v>-1857</v>
      </c>
      <c r="I133" s="26"/>
      <c r="J133" s="26"/>
      <c r="K133" s="26"/>
      <c r="L133" s="26"/>
      <c r="M133" s="20">
        <f t="shared" si="56"/>
        <v>0</v>
      </c>
      <c r="N133" s="20">
        <f t="shared" si="57"/>
        <v>0</v>
      </c>
      <c r="O133" s="21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9">
        <f>H127</f>
        <v>14</v>
      </c>
      <c r="AB133" s="9" t="str">
        <f>E127</f>
        <v>CVT-RWY-031-S</v>
      </c>
      <c r="AC133" s="22" t="str">
        <f>A127</f>
        <v>CVT-T</v>
      </c>
      <c r="AD133" s="9" t="str">
        <f t="shared" si="58"/>
        <v>SHA</v>
      </c>
      <c r="AE133" s="9">
        <f t="shared" si="59"/>
        <v>450</v>
      </c>
      <c r="AF133" s="23">
        <f t="shared" si="60"/>
        <v>353</v>
      </c>
      <c r="AG133" s="9"/>
      <c r="AH133" s="9"/>
      <c r="AI133" s="344"/>
      <c r="AJ133" s="344"/>
      <c r="AK133" s="11"/>
      <c r="AL133" s="11"/>
    </row>
    <row r="134" spans="1:38" s="16" customFormat="1" ht="12.75" hidden="1" customHeight="1">
      <c r="A134" s="24" t="s">
        <v>365</v>
      </c>
      <c r="B134" s="48">
        <f>B116+7</f>
        <v>43196</v>
      </c>
      <c r="C134" s="342">
        <v>100</v>
      </c>
      <c r="D134" s="342">
        <v>1400</v>
      </c>
      <c r="E134" s="20">
        <v>30</v>
      </c>
      <c r="F134" s="20">
        <v>500</v>
      </c>
      <c r="G134" s="342">
        <f t="shared" si="54"/>
        <v>-70</v>
      </c>
      <c r="H134" s="342">
        <f t="shared" si="55"/>
        <v>-900</v>
      </c>
      <c r="I134" s="25"/>
      <c r="J134" s="25"/>
      <c r="K134" s="20"/>
      <c r="L134" s="20"/>
      <c r="M134" s="20">
        <f t="shared" si="56"/>
        <v>0</v>
      </c>
      <c r="N134" s="20">
        <f t="shared" si="57"/>
        <v>0</v>
      </c>
      <c r="O134" s="21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">
        <f>H127</f>
        <v>14</v>
      </c>
      <c r="AB134" s="9" t="str">
        <f>E127</f>
        <v>CVT-RWY-031-S</v>
      </c>
      <c r="AC134" s="22" t="str">
        <f>A127</f>
        <v>CVT-T</v>
      </c>
      <c r="AD134" s="9" t="str">
        <f t="shared" si="58"/>
        <v>HUA</v>
      </c>
      <c r="AE134" s="9">
        <f t="shared" si="59"/>
        <v>100</v>
      </c>
      <c r="AF134" s="23">
        <f t="shared" si="60"/>
        <v>30</v>
      </c>
      <c r="AG134" s="9"/>
      <c r="AH134" s="9"/>
      <c r="AI134" s="344"/>
      <c r="AJ134" s="344"/>
      <c r="AK134" s="11"/>
      <c r="AL134" s="11"/>
    </row>
    <row r="135" spans="1:38" s="16" customFormat="1" ht="12.75" hidden="1" customHeight="1">
      <c r="A135" s="24" t="s">
        <v>31</v>
      </c>
      <c r="B135" s="343" t="s">
        <v>35</v>
      </c>
      <c r="C135" s="342"/>
      <c r="D135" s="342"/>
      <c r="E135" s="20"/>
      <c r="F135" s="20"/>
      <c r="G135" s="342">
        <f t="shared" si="54"/>
        <v>0</v>
      </c>
      <c r="H135" s="342">
        <f t="shared" si="55"/>
        <v>0</v>
      </c>
      <c r="I135" s="20"/>
      <c r="J135" s="20"/>
      <c r="K135" s="20"/>
      <c r="L135" s="20"/>
      <c r="M135" s="20">
        <f t="shared" si="56"/>
        <v>0</v>
      </c>
      <c r="N135" s="20">
        <f t="shared" si="57"/>
        <v>0</v>
      </c>
      <c r="O135" s="21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9">
        <f>H127</f>
        <v>14</v>
      </c>
      <c r="AB135" s="9" t="str">
        <f>E127</f>
        <v>CVT-RWY-031-S</v>
      </c>
      <c r="AC135" s="22" t="str">
        <f>A127</f>
        <v>CVT-T</v>
      </c>
      <c r="AD135" s="9" t="str">
        <f t="shared" si="58"/>
        <v>DLC</v>
      </c>
      <c r="AE135" s="9">
        <f t="shared" si="59"/>
        <v>0</v>
      </c>
      <c r="AF135" s="23">
        <f t="shared" si="60"/>
        <v>0</v>
      </c>
      <c r="AG135" s="9"/>
      <c r="AH135" s="9"/>
      <c r="AI135" s="344"/>
      <c r="AJ135" s="344"/>
      <c r="AK135" s="11"/>
      <c r="AL135" s="11"/>
    </row>
    <row r="136" spans="1:38" s="16" customFormat="1" ht="12.75" hidden="1" customHeight="1">
      <c r="A136" s="24" t="s">
        <v>32</v>
      </c>
      <c r="B136" s="343" t="s">
        <v>35</v>
      </c>
      <c r="C136" s="342"/>
      <c r="D136" s="342"/>
      <c r="E136" s="26">
        <v>5</v>
      </c>
      <c r="F136" s="26">
        <v>90</v>
      </c>
      <c r="G136" s="342">
        <f t="shared" si="54"/>
        <v>5</v>
      </c>
      <c r="H136" s="342">
        <f t="shared" si="55"/>
        <v>90</v>
      </c>
      <c r="I136" s="20"/>
      <c r="J136" s="20"/>
      <c r="K136" s="20"/>
      <c r="L136" s="20"/>
      <c r="M136" s="20">
        <f t="shared" si="56"/>
        <v>0</v>
      </c>
      <c r="N136" s="20">
        <f t="shared" si="57"/>
        <v>0</v>
      </c>
      <c r="O136" s="21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9">
        <f>H127</f>
        <v>14</v>
      </c>
      <c r="AB136" s="9" t="str">
        <f>E127</f>
        <v>CVT-RWY-031-S</v>
      </c>
      <c r="AC136" s="22" t="str">
        <f>A127</f>
        <v>CVT-T</v>
      </c>
      <c r="AD136" s="9" t="str">
        <f t="shared" si="58"/>
        <v>TSN</v>
      </c>
      <c r="AE136" s="9">
        <f t="shared" si="59"/>
        <v>0</v>
      </c>
      <c r="AF136" s="23">
        <f t="shared" si="60"/>
        <v>5</v>
      </c>
      <c r="AG136" s="9"/>
      <c r="AH136" s="9"/>
      <c r="AI136" s="344"/>
      <c r="AJ136" s="344"/>
      <c r="AK136" s="11"/>
      <c r="AL136" s="11"/>
    </row>
    <row r="137" spans="1:38" s="16" customFormat="1" ht="12.75" hidden="1" customHeight="1">
      <c r="A137" s="24" t="s">
        <v>33</v>
      </c>
      <c r="B137" s="343" t="s">
        <v>34</v>
      </c>
      <c r="C137" s="342">
        <v>50</v>
      </c>
      <c r="D137" s="342">
        <v>800</v>
      </c>
      <c r="E137" s="26">
        <v>39</v>
      </c>
      <c r="F137" s="26">
        <v>585</v>
      </c>
      <c r="G137" s="342">
        <f t="shared" si="54"/>
        <v>-11</v>
      </c>
      <c r="H137" s="342">
        <f t="shared" si="55"/>
        <v>-215</v>
      </c>
      <c r="I137" s="20"/>
      <c r="J137" s="20"/>
      <c r="K137" s="20"/>
      <c r="L137" s="20"/>
      <c r="M137" s="20">
        <f t="shared" si="56"/>
        <v>0</v>
      </c>
      <c r="N137" s="20">
        <f t="shared" si="57"/>
        <v>0</v>
      </c>
      <c r="O137" s="21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9">
        <f>H127</f>
        <v>14</v>
      </c>
      <c r="AB137" s="9" t="str">
        <f>E127</f>
        <v>CVT-RWY-031-S</v>
      </c>
      <c r="AC137" s="22" t="str">
        <f>A127</f>
        <v>CVT-T</v>
      </c>
      <c r="AD137" s="9" t="str">
        <f t="shared" si="58"/>
        <v>WUH</v>
      </c>
      <c r="AE137" s="9">
        <f t="shared" si="59"/>
        <v>50</v>
      </c>
      <c r="AF137" s="23">
        <f t="shared" si="60"/>
        <v>39</v>
      </c>
      <c r="AG137" s="9"/>
      <c r="AH137" s="9"/>
      <c r="AI137" s="344"/>
      <c r="AJ137" s="344"/>
      <c r="AK137" s="11"/>
      <c r="AL137" s="11"/>
    </row>
    <row r="138" spans="1:38" s="16" customFormat="1" ht="12.75" hidden="1" customHeight="1">
      <c r="A138" s="24"/>
      <c r="B138" s="343"/>
      <c r="C138" s="342"/>
      <c r="D138" s="342"/>
      <c r="E138" s="20"/>
      <c r="F138" s="20"/>
      <c r="G138" s="342">
        <f t="shared" si="54"/>
        <v>0</v>
      </c>
      <c r="H138" s="342">
        <f t="shared" si="55"/>
        <v>0</v>
      </c>
      <c r="I138" s="20"/>
      <c r="J138" s="20"/>
      <c r="K138" s="20"/>
      <c r="L138" s="20"/>
      <c r="M138" s="20">
        <f t="shared" si="56"/>
        <v>0</v>
      </c>
      <c r="N138" s="20">
        <f t="shared" si="57"/>
        <v>0</v>
      </c>
      <c r="O138" s="21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9">
        <f>H127</f>
        <v>14</v>
      </c>
      <c r="AB138" s="9" t="str">
        <f>E127</f>
        <v>CVT-RWY-031-S</v>
      </c>
      <c r="AC138" s="22" t="str">
        <f>A127</f>
        <v>CVT-T</v>
      </c>
      <c r="AD138" s="9">
        <f t="shared" si="58"/>
        <v>0</v>
      </c>
      <c r="AE138" s="9">
        <f t="shared" si="59"/>
        <v>0</v>
      </c>
      <c r="AF138" s="23">
        <f t="shared" si="60"/>
        <v>0</v>
      </c>
      <c r="AG138" s="9"/>
      <c r="AH138" s="9"/>
      <c r="AI138" s="344"/>
      <c r="AJ138" s="344"/>
      <c r="AK138" s="11"/>
      <c r="AL138" s="11"/>
    </row>
    <row r="139" spans="1:38" s="16" customFormat="1" ht="12.75" hidden="1" customHeight="1">
      <c r="A139" s="24" t="s">
        <v>21</v>
      </c>
      <c r="B139" s="27" t="s">
        <v>35</v>
      </c>
      <c r="C139" s="342"/>
      <c r="D139" s="342"/>
      <c r="E139" s="20"/>
      <c r="F139" s="20"/>
      <c r="G139" s="342">
        <f t="shared" si="54"/>
        <v>0</v>
      </c>
      <c r="H139" s="342">
        <f t="shared" si="55"/>
        <v>0</v>
      </c>
      <c r="I139" s="20"/>
      <c r="J139" s="20"/>
      <c r="K139" s="20"/>
      <c r="L139" s="20"/>
      <c r="M139" s="20">
        <f t="shared" si="56"/>
        <v>0</v>
      </c>
      <c r="N139" s="20">
        <f t="shared" si="57"/>
        <v>0</v>
      </c>
      <c r="O139" s="21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9">
        <f>H127</f>
        <v>14</v>
      </c>
      <c r="AB139" s="9" t="str">
        <f>E127</f>
        <v>CVT-RWY-031-S</v>
      </c>
      <c r="AC139" s="22" t="str">
        <f>A127</f>
        <v>CVT-T</v>
      </c>
      <c r="AD139" s="9" t="str">
        <f t="shared" si="58"/>
        <v>COSCO T/S</v>
      </c>
      <c r="AE139" s="9">
        <f t="shared" si="59"/>
        <v>0</v>
      </c>
      <c r="AF139" s="23">
        <f t="shared" si="60"/>
        <v>0</v>
      </c>
      <c r="AG139" s="9"/>
      <c r="AH139" s="9"/>
      <c r="AI139" s="344"/>
      <c r="AJ139" s="344"/>
      <c r="AK139" s="11"/>
      <c r="AL139" s="11"/>
    </row>
    <row r="140" spans="1:38" s="16" customFormat="1" ht="12.75" hidden="1" customHeight="1">
      <c r="A140" s="24" t="s">
        <v>21</v>
      </c>
      <c r="B140" s="343" t="s">
        <v>34</v>
      </c>
      <c r="C140" s="342"/>
      <c r="D140" s="342"/>
      <c r="E140" s="26">
        <v>148</v>
      </c>
      <c r="F140" s="26">
        <v>2243</v>
      </c>
      <c r="G140" s="342">
        <f t="shared" si="54"/>
        <v>148</v>
      </c>
      <c r="H140" s="342">
        <f t="shared" si="55"/>
        <v>2243</v>
      </c>
      <c r="I140" s="20"/>
      <c r="J140" s="20"/>
      <c r="K140" s="20"/>
      <c r="L140" s="20"/>
      <c r="M140" s="20">
        <f t="shared" si="56"/>
        <v>0</v>
      </c>
      <c r="N140" s="20">
        <f t="shared" si="57"/>
        <v>0</v>
      </c>
      <c r="O140" s="21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9">
        <f>H127</f>
        <v>14</v>
      </c>
      <c r="AB140" s="9" t="str">
        <f>E127</f>
        <v>CVT-RWY-031-S</v>
      </c>
      <c r="AC140" s="22" t="str">
        <f>A127</f>
        <v>CVT-T</v>
      </c>
      <c r="AD140" s="9" t="str">
        <f t="shared" si="58"/>
        <v>COSCO T/S</v>
      </c>
      <c r="AE140" s="9">
        <f t="shared" si="59"/>
        <v>0</v>
      </c>
      <c r="AF140" s="23">
        <f t="shared" si="60"/>
        <v>148</v>
      </c>
      <c r="AG140" s="9"/>
      <c r="AH140" s="9"/>
      <c r="AI140" s="344"/>
      <c r="AJ140" s="344"/>
      <c r="AK140" s="11"/>
      <c r="AL140" s="11"/>
    </row>
    <row r="141" spans="1:38" s="32" customFormat="1" ht="12.75" hidden="1" customHeight="1">
      <c r="A141" s="24" t="s">
        <v>22</v>
      </c>
      <c r="B141" s="28"/>
      <c r="C141" s="29">
        <v>975</v>
      </c>
      <c r="D141" s="29">
        <v>13780</v>
      </c>
      <c r="E141" s="30">
        <f>SUM(E131:E140)</f>
        <v>998</v>
      </c>
      <c r="F141" s="30">
        <f>SUM(F131:F140)</f>
        <v>10940</v>
      </c>
      <c r="G141" s="29">
        <f t="shared" si="54"/>
        <v>23</v>
      </c>
      <c r="H141" s="29">
        <f t="shared" si="55"/>
        <v>-2840</v>
      </c>
      <c r="I141" s="31">
        <f t="shared" ref="I141:N141" si="61">SUM(I131:I140)</f>
        <v>0</v>
      </c>
      <c r="J141" s="31">
        <f t="shared" si="61"/>
        <v>0</v>
      </c>
      <c r="K141" s="31">
        <f t="shared" si="61"/>
        <v>0</v>
      </c>
      <c r="L141" s="31">
        <f t="shared" si="61"/>
        <v>0</v>
      </c>
      <c r="M141" s="31">
        <f t="shared" si="61"/>
        <v>0</v>
      </c>
      <c r="N141" s="31">
        <f t="shared" si="61"/>
        <v>0</v>
      </c>
      <c r="O141" s="21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9"/>
      <c r="AB141" s="9"/>
      <c r="AC141" s="22"/>
      <c r="AD141" s="9"/>
      <c r="AE141" s="9"/>
      <c r="AF141" s="9"/>
      <c r="AG141" s="9"/>
      <c r="AH141" s="9"/>
      <c r="AI141" s="344"/>
      <c r="AJ141" s="344"/>
      <c r="AK141" s="344"/>
      <c r="AL141" s="344"/>
    </row>
    <row r="142" spans="1:38" s="32" customFormat="1" ht="12.75" hidden="1" customHeight="1">
      <c r="A142" s="33"/>
      <c r="C142" s="34">
        <v>-20</v>
      </c>
      <c r="D142" s="32">
        <v>-280</v>
      </c>
      <c r="E142" s="258">
        <f>E141/C141</f>
        <v>1.0235897435897436</v>
      </c>
      <c r="F142" s="258">
        <f>F141/D141</f>
        <v>0.79390420899854863</v>
      </c>
      <c r="I142" s="15"/>
      <c r="J142" s="3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9"/>
      <c r="AB142" s="9"/>
      <c r="AC142" s="22"/>
      <c r="AD142" s="9"/>
      <c r="AE142" s="9"/>
      <c r="AF142" s="9"/>
      <c r="AG142" s="9"/>
      <c r="AH142" s="9"/>
      <c r="AI142" s="344"/>
      <c r="AJ142" s="344"/>
      <c r="AK142" s="344"/>
      <c r="AL142" s="344"/>
    </row>
    <row r="143" spans="1:38" hidden="1"/>
    <row r="144" spans="1:38" hidden="1"/>
    <row r="145" spans="1:38" s="12" customFormat="1" ht="12.75" hidden="1" customHeight="1">
      <c r="A145" s="37" t="s">
        <v>23</v>
      </c>
      <c r="B145" s="337" t="s">
        <v>483</v>
      </c>
      <c r="C145" s="39"/>
      <c r="D145" s="40"/>
      <c r="E145" s="38" t="s">
        <v>484</v>
      </c>
      <c r="F145" s="38"/>
      <c r="G145" s="37" t="s">
        <v>0</v>
      </c>
      <c r="H145" s="41">
        <v>15</v>
      </c>
      <c r="I145" s="40"/>
      <c r="J145" s="42" t="s">
        <v>26</v>
      </c>
      <c r="K145" s="47">
        <v>0</v>
      </c>
      <c r="L145" s="37"/>
      <c r="M145" s="43"/>
      <c r="N145" s="38"/>
      <c r="O145" s="40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9"/>
      <c r="AA145" s="9"/>
      <c r="AB145" s="9"/>
      <c r="AC145" s="9"/>
      <c r="AD145" s="9"/>
      <c r="AE145" s="9"/>
      <c r="AF145" s="9"/>
      <c r="AG145" s="9"/>
      <c r="AH145" s="9"/>
      <c r="AI145" s="385"/>
      <c r="AJ145" s="385"/>
      <c r="AK145" s="11"/>
    </row>
    <row r="146" spans="1:38" s="16" customFormat="1" ht="12.75" hidden="1" customHeight="1">
      <c r="A146" s="13"/>
      <c r="B146" s="14"/>
      <c r="C146" s="646" t="s">
        <v>1</v>
      </c>
      <c r="D146" s="646"/>
      <c r="E146" s="646" t="s">
        <v>2</v>
      </c>
      <c r="F146" s="646"/>
      <c r="G146" s="646" t="s">
        <v>3</v>
      </c>
      <c r="H146" s="646"/>
      <c r="I146" s="646" t="s">
        <v>4</v>
      </c>
      <c r="J146" s="646"/>
      <c r="K146" s="646"/>
      <c r="L146" s="646"/>
      <c r="M146" s="646"/>
      <c r="N146" s="646"/>
      <c r="O146" s="647" t="s">
        <v>5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9"/>
      <c r="AB146" s="9"/>
      <c r="AC146" s="9"/>
      <c r="AD146" s="9"/>
      <c r="AE146" s="9"/>
      <c r="AF146" s="9"/>
      <c r="AG146" s="9"/>
      <c r="AH146" s="9"/>
      <c r="AI146" s="385"/>
      <c r="AJ146" s="385"/>
      <c r="AK146" s="11"/>
      <c r="AL146" s="11"/>
    </row>
    <row r="147" spans="1:38" s="16" customFormat="1" ht="12.75" hidden="1" customHeight="1">
      <c r="A147" s="17" t="s">
        <v>6</v>
      </c>
      <c r="B147" s="374" t="s">
        <v>7</v>
      </c>
      <c r="C147" s="646"/>
      <c r="D147" s="646"/>
      <c r="E147" s="646"/>
      <c r="F147" s="646"/>
      <c r="G147" s="646"/>
      <c r="H147" s="646"/>
      <c r="I147" s="373" t="s">
        <v>8</v>
      </c>
      <c r="J147" s="373"/>
      <c r="K147" s="373" t="s">
        <v>10</v>
      </c>
      <c r="L147" s="373"/>
      <c r="M147" s="646" t="s">
        <v>12</v>
      </c>
      <c r="N147" s="646"/>
      <c r="O147" s="647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9"/>
      <c r="AB147" s="9"/>
      <c r="AC147" s="9"/>
      <c r="AD147" s="9"/>
      <c r="AE147" s="9"/>
      <c r="AF147" s="9"/>
      <c r="AG147" s="9"/>
      <c r="AH147" s="9"/>
      <c r="AI147" s="385"/>
      <c r="AJ147" s="385"/>
      <c r="AK147" s="11"/>
      <c r="AL147" s="11"/>
    </row>
    <row r="148" spans="1:38" s="16" customFormat="1" ht="12.75" hidden="1" customHeight="1">
      <c r="A148" s="13"/>
      <c r="B148" s="14"/>
      <c r="C148" s="373" t="s">
        <v>13</v>
      </c>
      <c r="D148" s="373" t="s">
        <v>14</v>
      </c>
      <c r="E148" s="373" t="s">
        <v>13</v>
      </c>
      <c r="F148" s="373" t="s">
        <v>14</v>
      </c>
      <c r="G148" s="373" t="s">
        <v>13</v>
      </c>
      <c r="H148" s="373" t="s">
        <v>14</v>
      </c>
      <c r="I148" s="373" t="s">
        <v>13</v>
      </c>
      <c r="J148" s="373" t="s">
        <v>14</v>
      </c>
      <c r="K148" s="373" t="s">
        <v>13</v>
      </c>
      <c r="L148" s="373" t="s">
        <v>14</v>
      </c>
      <c r="M148" s="373"/>
      <c r="N148" s="373"/>
      <c r="O148" s="647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9" t="s">
        <v>15</v>
      </c>
      <c r="AB148" s="9" t="s">
        <v>16</v>
      </c>
      <c r="AC148" s="9" t="s">
        <v>17</v>
      </c>
      <c r="AD148" s="9" t="s">
        <v>18</v>
      </c>
      <c r="AE148" s="9" t="s">
        <v>19</v>
      </c>
      <c r="AF148" s="9" t="s">
        <v>20</v>
      </c>
      <c r="AG148" s="9"/>
      <c r="AH148" s="9"/>
      <c r="AI148" s="385"/>
      <c r="AJ148" s="385"/>
      <c r="AK148" s="11"/>
      <c r="AL148" s="11"/>
    </row>
    <row r="149" spans="1:38" s="16" customFormat="1" ht="12.75" hidden="1" customHeight="1">
      <c r="A149" s="24"/>
      <c r="B149" s="374"/>
      <c r="C149" s="373"/>
      <c r="D149" s="373"/>
      <c r="E149" s="20"/>
      <c r="F149" s="20"/>
      <c r="G149" s="373">
        <f t="shared" ref="G149:G159" si="62">E149-C149</f>
        <v>0</v>
      </c>
      <c r="H149" s="373">
        <f t="shared" ref="H149:H159" si="63">F149-D149</f>
        <v>0</v>
      </c>
      <c r="I149" s="25"/>
      <c r="J149" s="25"/>
      <c r="K149" s="20"/>
      <c r="L149" s="20"/>
      <c r="M149" s="20">
        <f t="shared" ref="M149:M158" si="64">I149+K149</f>
        <v>0</v>
      </c>
      <c r="N149" s="20">
        <f t="shared" ref="N149:N158" si="65">J149+L149</f>
        <v>0</v>
      </c>
      <c r="O149" s="21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9">
        <f>H145</f>
        <v>15</v>
      </c>
      <c r="AB149" s="9" t="str">
        <f>E145</f>
        <v>CVT-QCO-031-S</v>
      </c>
      <c r="AC149" s="22" t="str">
        <f>A145</f>
        <v>CVT-T</v>
      </c>
      <c r="AD149" s="9">
        <f t="shared" ref="AD149:AD158" si="66">A149</f>
        <v>0</v>
      </c>
      <c r="AE149" s="9">
        <f t="shared" ref="AE149:AE158" si="67">C149</f>
        <v>0</v>
      </c>
      <c r="AF149" s="23">
        <f t="shared" ref="AF149:AF158" si="68">E149</f>
        <v>0</v>
      </c>
      <c r="AG149" s="9"/>
      <c r="AH149" s="9"/>
      <c r="AI149" s="385"/>
      <c r="AJ149" s="385"/>
      <c r="AK149" s="11"/>
      <c r="AL149" s="11"/>
    </row>
    <row r="150" spans="1:38" s="16" customFormat="1" ht="12.75" hidden="1" customHeight="1">
      <c r="A150" s="24" t="s">
        <v>27</v>
      </c>
      <c r="B150" s="374">
        <f>B132+7</f>
        <v>43197</v>
      </c>
      <c r="C150" s="373">
        <v>380</v>
      </c>
      <c r="D150" s="373">
        <v>5320</v>
      </c>
      <c r="E150" s="26">
        <v>440</v>
      </c>
      <c r="F150" s="26">
        <v>2880</v>
      </c>
      <c r="G150" s="373">
        <f t="shared" si="62"/>
        <v>60</v>
      </c>
      <c r="H150" s="373">
        <f t="shared" si="63"/>
        <v>-2440</v>
      </c>
      <c r="I150" s="25"/>
      <c r="J150" s="25"/>
      <c r="K150" s="26"/>
      <c r="L150" s="26"/>
      <c r="M150" s="20">
        <f t="shared" si="64"/>
        <v>0</v>
      </c>
      <c r="N150" s="20">
        <f t="shared" si="65"/>
        <v>0</v>
      </c>
      <c r="O150" s="21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9">
        <f>H145</f>
        <v>15</v>
      </c>
      <c r="AB150" s="9" t="str">
        <f>E145</f>
        <v>CVT-QCO-031-S</v>
      </c>
      <c r="AC150" s="22" t="str">
        <f>A145</f>
        <v>CVT-T</v>
      </c>
      <c r="AD150" s="9" t="str">
        <f t="shared" si="66"/>
        <v>TAO</v>
      </c>
      <c r="AE150" s="9">
        <f t="shared" si="67"/>
        <v>380</v>
      </c>
      <c r="AF150" s="23">
        <f t="shared" si="68"/>
        <v>440</v>
      </c>
      <c r="AG150" s="9"/>
      <c r="AH150" s="9"/>
      <c r="AI150" s="385"/>
      <c r="AJ150" s="385"/>
      <c r="AK150" s="11"/>
      <c r="AL150" s="11"/>
    </row>
    <row r="151" spans="1:38" s="16" customFormat="1" ht="12.75" hidden="1" customHeight="1">
      <c r="A151" s="24" t="s">
        <v>29</v>
      </c>
      <c r="B151" s="374">
        <f>B133+7</f>
        <v>43200</v>
      </c>
      <c r="C151" s="373">
        <v>450</v>
      </c>
      <c r="D151" s="373">
        <v>6300</v>
      </c>
      <c r="E151" s="20">
        <v>515</v>
      </c>
      <c r="F151" s="20">
        <v>3950</v>
      </c>
      <c r="G151" s="373">
        <f t="shared" si="62"/>
        <v>65</v>
      </c>
      <c r="H151" s="373">
        <f t="shared" si="63"/>
        <v>-2350</v>
      </c>
      <c r="I151" s="26"/>
      <c r="J151" s="26"/>
      <c r="K151" s="26"/>
      <c r="L151" s="26"/>
      <c r="M151" s="20">
        <f t="shared" si="64"/>
        <v>0</v>
      </c>
      <c r="N151" s="20">
        <f t="shared" si="65"/>
        <v>0</v>
      </c>
      <c r="O151" s="21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9">
        <f>H145</f>
        <v>15</v>
      </c>
      <c r="AB151" s="9" t="str">
        <f>E145</f>
        <v>CVT-QCO-031-S</v>
      </c>
      <c r="AC151" s="22" t="str">
        <f>A145</f>
        <v>CVT-T</v>
      </c>
      <c r="AD151" s="9" t="str">
        <f t="shared" si="66"/>
        <v>SHA</v>
      </c>
      <c r="AE151" s="9">
        <f t="shared" si="67"/>
        <v>450</v>
      </c>
      <c r="AF151" s="23">
        <f t="shared" si="68"/>
        <v>515</v>
      </c>
      <c r="AG151" s="9"/>
      <c r="AH151" s="9"/>
      <c r="AI151" s="385"/>
      <c r="AJ151" s="385"/>
      <c r="AK151" s="11"/>
      <c r="AL151" s="11"/>
    </row>
    <row r="152" spans="1:38" s="16" customFormat="1" ht="12.75" hidden="1" customHeight="1">
      <c r="A152" s="24" t="s">
        <v>365</v>
      </c>
      <c r="B152" s="48">
        <f>B134+7</f>
        <v>43203</v>
      </c>
      <c r="C152" s="373">
        <v>100</v>
      </c>
      <c r="D152" s="373">
        <v>1400</v>
      </c>
      <c r="E152" s="20">
        <v>30</v>
      </c>
      <c r="F152" s="20">
        <v>330</v>
      </c>
      <c r="G152" s="373">
        <f t="shared" si="62"/>
        <v>-70</v>
      </c>
      <c r="H152" s="373">
        <f t="shared" si="63"/>
        <v>-1070</v>
      </c>
      <c r="I152" s="25"/>
      <c r="J152" s="25"/>
      <c r="K152" s="20"/>
      <c r="L152" s="20"/>
      <c r="M152" s="20">
        <f t="shared" si="64"/>
        <v>0</v>
      </c>
      <c r="N152" s="20">
        <f t="shared" si="65"/>
        <v>0</v>
      </c>
      <c r="O152" s="21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9">
        <f>H145</f>
        <v>15</v>
      </c>
      <c r="AB152" s="9" t="str">
        <f>E145</f>
        <v>CVT-QCO-031-S</v>
      </c>
      <c r="AC152" s="22" t="str">
        <f>A145</f>
        <v>CVT-T</v>
      </c>
      <c r="AD152" s="9" t="str">
        <f t="shared" si="66"/>
        <v>HUA</v>
      </c>
      <c r="AE152" s="9">
        <f t="shared" si="67"/>
        <v>100</v>
      </c>
      <c r="AF152" s="23">
        <f t="shared" si="68"/>
        <v>30</v>
      </c>
      <c r="AG152" s="9"/>
      <c r="AH152" s="9"/>
      <c r="AI152" s="385"/>
      <c r="AJ152" s="385"/>
      <c r="AK152" s="11"/>
      <c r="AL152" s="11"/>
    </row>
    <row r="153" spans="1:38" s="16" customFormat="1" ht="12.75" hidden="1" customHeight="1">
      <c r="A153" s="24" t="s">
        <v>31</v>
      </c>
      <c r="B153" s="374" t="s">
        <v>35</v>
      </c>
      <c r="C153" s="373"/>
      <c r="D153" s="373"/>
      <c r="E153" s="20"/>
      <c r="F153" s="20"/>
      <c r="G153" s="373">
        <f t="shared" si="62"/>
        <v>0</v>
      </c>
      <c r="H153" s="373">
        <f t="shared" si="63"/>
        <v>0</v>
      </c>
      <c r="I153" s="20"/>
      <c r="J153" s="20"/>
      <c r="K153" s="20"/>
      <c r="L153" s="20"/>
      <c r="M153" s="20">
        <f t="shared" si="64"/>
        <v>0</v>
      </c>
      <c r="N153" s="20">
        <f t="shared" si="65"/>
        <v>0</v>
      </c>
      <c r="O153" s="21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9">
        <f>H145</f>
        <v>15</v>
      </c>
      <c r="AB153" s="9" t="str">
        <f>E145</f>
        <v>CVT-QCO-031-S</v>
      </c>
      <c r="AC153" s="22" t="str">
        <f>A145</f>
        <v>CVT-T</v>
      </c>
      <c r="AD153" s="9" t="str">
        <f t="shared" si="66"/>
        <v>DLC</v>
      </c>
      <c r="AE153" s="9">
        <f t="shared" si="67"/>
        <v>0</v>
      </c>
      <c r="AF153" s="23">
        <f t="shared" si="68"/>
        <v>0</v>
      </c>
      <c r="AG153" s="9"/>
      <c r="AH153" s="9"/>
      <c r="AI153" s="385"/>
      <c r="AJ153" s="385"/>
      <c r="AK153" s="11"/>
      <c r="AL153" s="11"/>
    </row>
    <row r="154" spans="1:38" s="16" customFormat="1" ht="12.75" hidden="1" customHeight="1">
      <c r="A154" s="24" t="s">
        <v>32</v>
      </c>
      <c r="B154" s="374" t="s">
        <v>35</v>
      </c>
      <c r="C154" s="373"/>
      <c r="D154" s="373"/>
      <c r="E154" s="20">
        <v>5</v>
      </c>
      <c r="F154" s="20">
        <v>88</v>
      </c>
      <c r="G154" s="373">
        <f t="shared" si="62"/>
        <v>5</v>
      </c>
      <c r="H154" s="373">
        <f t="shared" si="63"/>
        <v>88</v>
      </c>
      <c r="I154" s="20"/>
      <c r="J154" s="20"/>
      <c r="K154" s="20"/>
      <c r="L154" s="20"/>
      <c r="M154" s="20">
        <f t="shared" si="64"/>
        <v>0</v>
      </c>
      <c r="N154" s="20">
        <f t="shared" si="65"/>
        <v>0</v>
      </c>
      <c r="O154" s="21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9">
        <f>H145</f>
        <v>15</v>
      </c>
      <c r="AB154" s="9" t="str">
        <f>E145</f>
        <v>CVT-QCO-031-S</v>
      </c>
      <c r="AC154" s="22" t="str">
        <f>A145</f>
        <v>CVT-T</v>
      </c>
      <c r="AD154" s="9" t="str">
        <f t="shared" si="66"/>
        <v>TSN</v>
      </c>
      <c r="AE154" s="9">
        <f t="shared" si="67"/>
        <v>0</v>
      </c>
      <c r="AF154" s="23">
        <f t="shared" si="68"/>
        <v>5</v>
      </c>
      <c r="AG154" s="9"/>
      <c r="AH154" s="9"/>
      <c r="AI154" s="385"/>
      <c r="AJ154" s="385"/>
      <c r="AK154" s="11"/>
      <c r="AL154" s="11"/>
    </row>
    <row r="155" spans="1:38" s="16" customFormat="1" ht="12.75" hidden="1" customHeight="1">
      <c r="A155" s="24" t="s">
        <v>33</v>
      </c>
      <c r="B155" s="374" t="s">
        <v>34</v>
      </c>
      <c r="C155" s="373">
        <v>50</v>
      </c>
      <c r="D155" s="373">
        <v>800</v>
      </c>
      <c r="E155" s="26">
        <v>30</v>
      </c>
      <c r="F155" s="26">
        <v>610</v>
      </c>
      <c r="G155" s="373">
        <f t="shared" si="62"/>
        <v>-20</v>
      </c>
      <c r="H155" s="373">
        <f t="shared" si="63"/>
        <v>-190</v>
      </c>
      <c r="I155" s="20"/>
      <c r="J155" s="20"/>
      <c r="K155" s="20"/>
      <c r="L155" s="20"/>
      <c r="M155" s="20">
        <f t="shared" si="64"/>
        <v>0</v>
      </c>
      <c r="N155" s="20">
        <f t="shared" si="65"/>
        <v>0</v>
      </c>
      <c r="O155" s="21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9">
        <f>H145</f>
        <v>15</v>
      </c>
      <c r="AB155" s="9" t="str">
        <f>E145</f>
        <v>CVT-QCO-031-S</v>
      </c>
      <c r="AC155" s="22" t="str">
        <f>A145</f>
        <v>CVT-T</v>
      </c>
      <c r="AD155" s="9" t="str">
        <f t="shared" si="66"/>
        <v>WUH</v>
      </c>
      <c r="AE155" s="9">
        <f t="shared" si="67"/>
        <v>50</v>
      </c>
      <c r="AF155" s="23">
        <f t="shared" si="68"/>
        <v>30</v>
      </c>
      <c r="AG155" s="9"/>
      <c r="AH155" s="9"/>
      <c r="AI155" s="385"/>
      <c r="AJ155" s="385"/>
      <c r="AK155" s="11"/>
      <c r="AL155" s="11"/>
    </row>
    <row r="156" spans="1:38" s="16" customFormat="1" ht="12.75" hidden="1" customHeight="1">
      <c r="A156" s="24"/>
      <c r="B156" s="374"/>
      <c r="C156" s="373"/>
      <c r="D156" s="373"/>
      <c r="E156" s="20"/>
      <c r="F156" s="20"/>
      <c r="G156" s="373">
        <f t="shared" si="62"/>
        <v>0</v>
      </c>
      <c r="H156" s="373">
        <f t="shared" si="63"/>
        <v>0</v>
      </c>
      <c r="I156" s="20"/>
      <c r="J156" s="20"/>
      <c r="K156" s="20"/>
      <c r="L156" s="20"/>
      <c r="M156" s="20">
        <f t="shared" si="64"/>
        <v>0</v>
      </c>
      <c r="N156" s="20">
        <f t="shared" si="65"/>
        <v>0</v>
      </c>
      <c r="O156" s="21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9">
        <f>H145</f>
        <v>15</v>
      </c>
      <c r="AB156" s="9" t="str">
        <f>E145</f>
        <v>CVT-QCO-031-S</v>
      </c>
      <c r="AC156" s="22" t="str">
        <f>A145</f>
        <v>CVT-T</v>
      </c>
      <c r="AD156" s="9">
        <f t="shared" si="66"/>
        <v>0</v>
      </c>
      <c r="AE156" s="9">
        <f t="shared" si="67"/>
        <v>0</v>
      </c>
      <c r="AF156" s="23">
        <f t="shared" si="68"/>
        <v>0</v>
      </c>
      <c r="AG156" s="9"/>
      <c r="AH156" s="9"/>
      <c r="AI156" s="385"/>
      <c r="AJ156" s="385"/>
      <c r="AK156" s="11"/>
      <c r="AL156" s="11"/>
    </row>
    <row r="157" spans="1:38" s="16" customFormat="1" ht="12.75" hidden="1" customHeight="1">
      <c r="A157" s="24" t="s">
        <v>21</v>
      </c>
      <c r="B157" s="27" t="s">
        <v>35</v>
      </c>
      <c r="C157" s="373"/>
      <c r="D157" s="373"/>
      <c r="E157" s="20">
        <v>9</v>
      </c>
      <c r="F157" s="20">
        <v>63</v>
      </c>
      <c r="G157" s="373">
        <f t="shared" si="62"/>
        <v>9</v>
      </c>
      <c r="H157" s="373">
        <f t="shared" si="63"/>
        <v>63</v>
      </c>
      <c r="I157" s="20"/>
      <c r="J157" s="20"/>
      <c r="K157" s="20"/>
      <c r="L157" s="20"/>
      <c r="M157" s="20">
        <f t="shared" si="64"/>
        <v>0</v>
      </c>
      <c r="N157" s="20">
        <f t="shared" si="65"/>
        <v>0</v>
      </c>
      <c r="O157" s="21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9">
        <f>H145</f>
        <v>15</v>
      </c>
      <c r="AB157" s="9" t="str">
        <f>E145</f>
        <v>CVT-QCO-031-S</v>
      </c>
      <c r="AC157" s="22" t="str">
        <f>A145</f>
        <v>CVT-T</v>
      </c>
      <c r="AD157" s="9" t="str">
        <f t="shared" si="66"/>
        <v>COSCO T/S</v>
      </c>
      <c r="AE157" s="9">
        <f t="shared" si="67"/>
        <v>0</v>
      </c>
      <c r="AF157" s="23">
        <f t="shared" si="68"/>
        <v>9</v>
      </c>
      <c r="AG157" s="9"/>
      <c r="AH157" s="9"/>
      <c r="AI157" s="385"/>
      <c r="AJ157" s="385"/>
      <c r="AK157" s="11"/>
      <c r="AL157" s="11"/>
    </row>
    <row r="158" spans="1:38" s="16" customFormat="1" ht="12.75" hidden="1" customHeight="1">
      <c r="A158" s="24" t="s">
        <v>21</v>
      </c>
      <c r="B158" s="374" t="s">
        <v>34</v>
      </c>
      <c r="C158" s="373"/>
      <c r="D158" s="373"/>
      <c r="E158" s="20">
        <v>80</v>
      </c>
      <c r="F158" s="20">
        <v>1120</v>
      </c>
      <c r="G158" s="373">
        <f t="shared" si="62"/>
        <v>80</v>
      </c>
      <c r="H158" s="373">
        <f t="shared" si="63"/>
        <v>1120</v>
      </c>
      <c r="I158" s="20"/>
      <c r="J158" s="20"/>
      <c r="K158" s="20"/>
      <c r="L158" s="20"/>
      <c r="M158" s="20">
        <f t="shared" si="64"/>
        <v>0</v>
      </c>
      <c r="N158" s="20">
        <f t="shared" si="65"/>
        <v>0</v>
      </c>
      <c r="O158" s="21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9">
        <f>H145</f>
        <v>15</v>
      </c>
      <c r="AB158" s="9" t="str">
        <f>E145</f>
        <v>CVT-QCO-031-S</v>
      </c>
      <c r="AC158" s="22" t="str">
        <f>A145</f>
        <v>CVT-T</v>
      </c>
      <c r="AD158" s="9" t="str">
        <f t="shared" si="66"/>
        <v>COSCO T/S</v>
      </c>
      <c r="AE158" s="9">
        <f t="shared" si="67"/>
        <v>0</v>
      </c>
      <c r="AF158" s="23">
        <f t="shared" si="68"/>
        <v>80</v>
      </c>
      <c r="AG158" s="9"/>
      <c r="AH158" s="9"/>
      <c r="AI158" s="385"/>
      <c r="AJ158" s="385"/>
      <c r="AK158" s="11"/>
      <c r="AL158" s="11"/>
    </row>
    <row r="159" spans="1:38" s="32" customFormat="1" ht="12.75" hidden="1" customHeight="1">
      <c r="A159" s="24" t="s">
        <v>22</v>
      </c>
      <c r="B159" s="28"/>
      <c r="C159" s="29">
        <v>995</v>
      </c>
      <c r="D159" s="29">
        <v>14060</v>
      </c>
      <c r="E159" s="30">
        <f>SUM(E149:E158)</f>
        <v>1109</v>
      </c>
      <c r="F159" s="30">
        <f>SUM(F149:F158)</f>
        <v>9041</v>
      </c>
      <c r="G159" s="29">
        <f t="shared" si="62"/>
        <v>114</v>
      </c>
      <c r="H159" s="29">
        <f t="shared" si="63"/>
        <v>-5019</v>
      </c>
      <c r="I159" s="31">
        <f t="shared" ref="I159:N159" si="69">SUM(I149:I158)</f>
        <v>0</v>
      </c>
      <c r="J159" s="31">
        <f t="shared" si="69"/>
        <v>0</v>
      </c>
      <c r="K159" s="31">
        <f t="shared" si="69"/>
        <v>0</v>
      </c>
      <c r="L159" s="31">
        <f t="shared" si="69"/>
        <v>0</v>
      </c>
      <c r="M159" s="31">
        <f t="shared" si="69"/>
        <v>0</v>
      </c>
      <c r="N159" s="31">
        <f t="shared" si="69"/>
        <v>0</v>
      </c>
      <c r="O159" s="21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9"/>
      <c r="AB159" s="9"/>
      <c r="AC159" s="22"/>
      <c r="AD159" s="9"/>
      <c r="AE159" s="9"/>
      <c r="AF159" s="9"/>
      <c r="AG159" s="9"/>
      <c r="AH159" s="9"/>
      <c r="AI159" s="385"/>
      <c r="AJ159" s="385"/>
      <c r="AK159" s="385"/>
      <c r="AL159" s="385"/>
    </row>
    <row r="160" spans="1:38" s="32" customFormat="1" ht="12.75" hidden="1" customHeight="1">
      <c r="A160" s="33" t="s">
        <v>679</v>
      </c>
      <c r="C160" s="34"/>
      <c r="E160" s="258">
        <f>E159/C159</f>
        <v>1.114572864321608</v>
      </c>
      <c r="F160" s="258">
        <f>F159/D159</f>
        <v>0.64302987197724037</v>
      </c>
      <c r="I160" s="15"/>
      <c r="J160" s="36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9"/>
      <c r="AB160" s="9"/>
      <c r="AC160" s="22"/>
      <c r="AD160" s="9"/>
      <c r="AE160" s="9"/>
      <c r="AF160" s="9"/>
      <c r="AG160" s="9"/>
      <c r="AH160" s="9"/>
      <c r="AI160" s="385"/>
      <c r="AJ160" s="385"/>
      <c r="AK160" s="385"/>
      <c r="AL160" s="385"/>
    </row>
    <row r="161" spans="1:38" hidden="1"/>
    <row r="162" spans="1:38" hidden="1"/>
    <row r="163" spans="1:38" s="12" customFormat="1" ht="12.75" customHeight="1">
      <c r="A163" s="37" t="s">
        <v>23</v>
      </c>
      <c r="B163" s="337" t="s">
        <v>659</v>
      </c>
      <c r="C163" s="39"/>
      <c r="D163" s="40"/>
      <c r="E163" s="38" t="s">
        <v>660</v>
      </c>
      <c r="F163" s="38"/>
      <c r="G163" s="37" t="s">
        <v>0</v>
      </c>
      <c r="H163" s="41">
        <v>16</v>
      </c>
      <c r="I163" s="40"/>
      <c r="J163" s="42" t="s">
        <v>26</v>
      </c>
      <c r="K163" s="47">
        <v>0</v>
      </c>
      <c r="L163" s="37"/>
      <c r="M163" s="43"/>
      <c r="N163" s="38"/>
      <c r="O163" s="40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  <c r="AA163" s="9"/>
      <c r="AB163" s="9"/>
      <c r="AC163" s="9"/>
      <c r="AD163" s="9"/>
      <c r="AE163" s="9"/>
      <c r="AF163" s="9"/>
      <c r="AG163" s="9"/>
      <c r="AH163" s="9"/>
      <c r="AI163" s="407"/>
      <c r="AJ163" s="407"/>
      <c r="AK163" s="11"/>
    </row>
    <row r="164" spans="1:38" s="16" customFormat="1" ht="12.75" customHeight="1">
      <c r="A164" s="13"/>
      <c r="B164" s="14"/>
      <c r="C164" s="646" t="s">
        <v>1</v>
      </c>
      <c r="D164" s="646"/>
      <c r="E164" s="646" t="s">
        <v>2</v>
      </c>
      <c r="F164" s="646"/>
      <c r="G164" s="646" t="s">
        <v>3</v>
      </c>
      <c r="H164" s="646"/>
      <c r="I164" s="646" t="s">
        <v>4</v>
      </c>
      <c r="J164" s="646"/>
      <c r="K164" s="646"/>
      <c r="L164" s="646"/>
      <c r="M164" s="646"/>
      <c r="N164" s="646"/>
      <c r="O164" s="647" t="s">
        <v>5</v>
      </c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9"/>
      <c r="AB164" s="9"/>
      <c r="AC164" s="9"/>
      <c r="AD164" s="9"/>
      <c r="AE164" s="9"/>
      <c r="AF164" s="9"/>
      <c r="AG164" s="9"/>
      <c r="AH164" s="9"/>
      <c r="AI164" s="407"/>
      <c r="AJ164" s="407"/>
      <c r="AK164" s="11"/>
      <c r="AL164" s="11"/>
    </row>
    <row r="165" spans="1:38" s="16" customFormat="1" ht="12.75" customHeight="1">
      <c r="A165" s="17" t="s">
        <v>6</v>
      </c>
      <c r="B165" s="406" t="s">
        <v>7</v>
      </c>
      <c r="C165" s="646"/>
      <c r="D165" s="646"/>
      <c r="E165" s="646"/>
      <c r="F165" s="646"/>
      <c r="G165" s="646"/>
      <c r="H165" s="646"/>
      <c r="I165" s="405" t="s">
        <v>8</v>
      </c>
      <c r="J165" s="405"/>
      <c r="K165" s="405" t="s">
        <v>10</v>
      </c>
      <c r="L165" s="405"/>
      <c r="M165" s="646" t="s">
        <v>12</v>
      </c>
      <c r="N165" s="646"/>
      <c r="O165" s="647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9"/>
      <c r="AB165" s="9"/>
      <c r="AC165" s="9"/>
      <c r="AD165" s="9"/>
      <c r="AE165" s="9"/>
      <c r="AF165" s="9"/>
      <c r="AG165" s="9"/>
      <c r="AH165" s="9"/>
      <c r="AI165" s="407"/>
      <c r="AJ165" s="407"/>
      <c r="AK165" s="11"/>
      <c r="AL165" s="11"/>
    </row>
    <row r="166" spans="1:38" s="16" customFormat="1" ht="12.75" customHeight="1">
      <c r="A166" s="13"/>
      <c r="B166" s="14"/>
      <c r="C166" s="405" t="s">
        <v>13</v>
      </c>
      <c r="D166" s="405" t="s">
        <v>14</v>
      </c>
      <c r="E166" s="405" t="s">
        <v>13</v>
      </c>
      <c r="F166" s="405" t="s">
        <v>14</v>
      </c>
      <c r="G166" s="405" t="s">
        <v>13</v>
      </c>
      <c r="H166" s="405" t="s">
        <v>14</v>
      </c>
      <c r="I166" s="405" t="s">
        <v>13</v>
      </c>
      <c r="J166" s="405" t="s">
        <v>14</v>
      </c>
      <c r="K166" s="405" t="s">
        <v>13</v>
      </c>
      <c r="L166" s="405" t="s">
        <v>14</v>
      </c>
      <c r="M166" s="405"/>
      <c r="N166" s="405"/>
      <c r="O166" s="647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9" t="s">
        <v>15</v>
      </c>
      <c r="AB166" s="9" t="s">
        <v>16</v>
      </c>
      <c r="AC166" s="9" t="s">
        <v>17</v>
      </c>
      <c r="AD166" s="9" t="s">
        <v>18</v>
      </c>
      <c r="AE166" s="9" t="s">
        <v>19</v>
      </c>
      <c r="AF166" s="9" t="s">
        <v>20</v>
      </c>
      <c r="AG166" s="9"/>
      <c r="AH166" s="9"/>
      <c r="AI166" s="407"/>
      <c r="AJ166" s="407"/>
      <c r="AK166" s="11"/>
      <c r="AL166" s="11"/>
    </row>
    <row r="167" spans="1:38" s="16" customFormat="1" ht="12.75" customHeight="1">
      <c r="A167" s="24"/>
      <c r="B167" s="406"/>
      <c r="C167" s="405"/>
      <c r="D167" s="405"/>
      <c r="E167" s="20"/>
      <c r="F167" s="20"/>
      <c r="G167" s="405">
        <f t="shared" ref="G167:G177" si="70">E167-C167</f>
        <v>0</v>
      </c>
      <c r="H167" s="405">
        <f t="shared" ref="H167:H177" si="71">F167-D167</f>
        <v>0</v>
      </c>
      <c r="I167" s="25"/>
      <c r="J167" s="25"/>
      <c r="K167" s="20"/>
      <c r="L167" s="20"/>
      <c r="M167" s="20">
        <f t="shared" ref="M167:M176" si="72">I167+K167</f>
        <v>0</v>
      </c>
      <c r="N167" s="20">
        <f t="shared" ref="N167:N176" si="73">J167+L167</f>
        <v>0</v>
      </c>
      <c r="O167" s="21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9">
        <f>H163</f>
        <v>16</v>
      </c>
      <c r="AB167" s="9" t="str">
        <f>E163</f>
        <v>CVT-Q3V-030-S</v>
      </c>
      <c r="AC167" s="22" t="str">
        <f>A163</f>
        <v>CVT-T</v>
      </c>
      <c r="AD167" s="9">
        <f t="shared" ref="AD167:AD176" si="74">A167</f>
        <v>0</v>
      </c>
      <c r="AE167" s="9">
        <f t="shared" ref="AE167:AE176" si="75">C167</f>
        <v>0</v>
      </c>
      <c r="AF167" s="23">
        <f t="shared" ref="AF167:AF176" si="76">E167</f>
        <v>0</v>
      </c>
      <c r="AG167" s="9"/>
      <c r="AH167" s="9"/>
      <c r="AI167" s="407"/>
      <c r="AJ167" s="407"/>
      <c r="AK167" s="11"/>
      <c r="AL167" s="11"/>
    </row>
    <row r="168" spans="1:38" s="16" customFormat="1" ht="12.75" customHeight="1">
      <c r="A168" s="24" t="s">
        <v>27</v>
      </c>
      <c r="B168" s="406">
        <f>B150+7</f>
        <v>43204</v>
      </c>
      <c r="C168" s="405">
        <v>380</v>
      </c>
      <c r="D168" s="405">
        <v>5320</v>
      </c>
      <c r="E168" s="20">
        <v>350</v>
      </c>
      <c r="F168" s="20">
        <v>2200</v>
      </c>
      <c r="G168" s="405">
        <f t="shared" si="70"/>
        <v>-30</v>
      </c>
      <c r="H168" s="405">
        <f t="shared" si="71"/>
        <v>-3120</v>
      </c>
      <c r="I168" s="25"/>
      <c r="J168" s="25"/>
      <c r="K168" s="26"/>
      <c r="L168" s="26"/>
      <c r="M168" s="20">
        <f t="shared" si="72"/>
        <v>0</v>
      </c>
      <c r="N168" s="20">
        <f t="shared" si="73"/>
        <v>0</v>
      </c>
      <c r="O168" s="21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9">
        <f>H163</f>
        <v>16</v>
      </c>
      <c r="AB168" s="9" t="str">
        <f>E163</f>
        <v>CVT-Q3V-030-S</v>
      </c>
      <c r="AC168" s="22" t="str">
        <f>A163</f>
        <v>CVT-T</v>
      </c>
      <c r="AD168" s="9" t="str">
        <f t="shared" si="74"/>
        <v>TAO</v>
      </c>
      <c r="AE168" s="9">
        <f t="shared" si="75"/>
        <v>380</v>
      </c>
      <c r="AF168" s="23">
        <f t="shared" si="76"/>
        <v>350</v>
      </c>
      <c r="AG168" s="9"/>
      <c r="AH168" s="9"/>
      <c r="AI168" s="407"/>
      <c r="AJ168" s="407"/>
      <c r="AK168" s="11"/>
      <c r="AL168" s="11"/>
    </row>
    <row r="169" spans="1:38" s="16" customFormat="1" ht="12.75" customHeight="1">
      <c r="A169" s="24" t="s">
        <v>29</v>
      </c>
      <c r="B169" s="406">
        <f>B151+7</f>
        <v>43207</v>
      </c>
      <c r="C169" s="405">
        <v>450</v>
      </c>
      <c r="D169" s="405">
        <v>6300</v>
      </c>
      <c r="E169" s="20">
        <v>559</v>
      </c>
      <c r="F169" s="20">
        <v>5338</v>
      </c>
      <c r="G169" s="405">
        <f t="shared" si="70"/>
        <v>109</v>
      </c>
      <c r="H169" s="405">
        <f t="shared" si="71"/>
        <v>-962</v>
      </c>
      <c r="I169" s="26"/>
      <c r="J169" s="26"/>
      <c r="K169" s="26"/>
      <c r="L169" s="26"/>
      <c r="M169" s="20">
        <f t="shared" si="72"/>
        <v>0</v>
      </c>
      <c r="N169" s="20">
        <f t="shared" si="73"/>
        <v>0</v>
      </c>
      <c r="O169" s="21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9">
        <f>H163</f>
        <v>16</v>
      </c>
      <c r="AB169" s="9" t="str">
        <f>E163</f>
        <v>CVT-Q3V-030-S</v>
      </c>
      <c r="AC169" s="22" t="str">
        <f>A163</f>
        <v>CVT-T</v>
      </c>
      <c r="AD169" s="9" t="str">
        <f t="shared" si="74"/>
        <v>SHA</v>
      </c>
      <c r="AE169" s="9">
        <f t="shared" si="75"/>
        <v>450</v>
      </c>
      <c r="AF169" s="23">
        <f t="shared" si="76"/>
        <v>559</v>
      </c>
      <c r="AG169" s="9"/>
      <c r="AH169" s="9"/>
      <c r="AI169" s="407"/>
      <c r="AJ169" s="407"/>
      <c r="AK169" s="11"/>
      <c r="AL169" s="11"/>
    </row>
    <row r="170" spans="1:38" s="16" customFormat="1" ht="12.75" customHeight="1">
      <c r="A170" s="24" t="s">
        <v>365</v>
      </c>
      <c r="B170" s="48">
        <f>B152+7</f>
        <v>43210</v>
      </c>
      <c r="C170" s="405">
        <v>100</v>
      </c>
      <c r="D170" s="405">
        <v>1400</v>
      </c>
      <c r="E170" s="20">
        <v>20</v>
      </c>
      <c r="F170" s="20">
        <v>250</v>
      </c>
      <c r="G170" s="405">
        <f t="shared" si="70"/>
        <v>-80</v>
      </c>
      <c r="H170" s="405">
        <f t="shared" si="71"/>
        <v>-1150</v>
      </c>
      <c r="I170" s="25"/>
      <c r="J170" s="25"/>
      <c r="K170" s="20"/>
      <c r="L170" s="20"/>
      <c r="M170" s="20">
        <f t="shared" si="72"/>
        <v>0</v>
      </c>
      <c r="N170" s="20">
        <f t="shared" si="73"/>
        <v>0</v>
      </c>
      <c r="O170" s="21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9">
        <f>H163</f>
        <v>16</v>
      </c>
      <c r="AB170" s="9" t="str">
        <f>E163</f>
        <v>CVT-Q3V-030-S</v>
      </c>
      <c r="AC170" s="22" t="str">
        <f>A163</f>
        <v>CVT-T</v>
      </c>
      <c r="AD170" s="9" t="str">
        <f t="shared" si="74"/>
        <v>HUA</v>
      </c>
      <c r="AE170" s="9">
        <f t="shared" si="75"/>
        <v>100</v>
      </c>
      <c r="AF170" s="23">
        <f t="shared" si="76"/>
        <v>20</v>
      </c>
      <c r="AG170" s="9"/>
      <c r="AH170" s="9"/>
      <c r="AI170" s="407"/>
      <c r="AJ170" s="407"/>
      <c r="AK170" s="11"/>
      <c r="AL170" s="11"/>
    </row>
    <row r="171" spans="1:38" s="16" customFormat="1" ht="12.75" customHeight="1">
      <c r="A171" s="24" t="s">
        <v>31</v>
      </c>
      <c r="B171" s="406" t="s">
        <v>35</v>
      </c>
      <c r="C171" s="405"/>
      <c r="D171" s="405"/>
      <c r="E171" s="20"/>
      <c r="F171" s="20"/>
      <c r="G171" s="405">
        <f t="shared" si="70"/>
        <v>0</v>
      </c>
      <c r="H171" s="405">
        <f t="shared" si="71"/>
        <v>0</v>
      </c>
      <c r="I171" s="20"/>
      <c r="J171" s="20"/>
      <c r="K171" s="20"/>
      <c r="L171" s="20"/>
      <c r="M171" s="20">
        <f t="shared" si="72"/>
        <v>0</v>
      </c>
      <c r="N171" s="20">
        <f t="shared" si="73"/>
        <v>0</v>
      </c>
      <c r="O171" s="21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9">
        <f>H163</f>
        <v>16</v>
      </c>
      <c r="AB171" s="9" t="str">
        <f>E163</f>
        <v>CVT-Q3V-030-S</v>
      </c>
      <c r="AC171" s="22" t="str">
        <f>A163</f>
        <v>CVT-T</v>
      </c>
      <c r="AD171" s="9" t="str">
        <f t="shared" si="74"/>
        <v>DLC</v>
      </c>
      <c r="AE171" s="9">
        <f t="shared" si="75"/>
        <v>0</v>
      </c>
      <c r="AF171" s="23">
        <f t="shared" si="76"/>
        <v>0</v>
      </c>
      <c r="AG171" s="9"/>
      <c r="AH171" s="9"/>
      <c r="AI171" s="407"/>
      <c r="AJ171" s="407"/>
      <c r="AK171" s="11"/>
      <c r="AL171" s="11"/>
    </row>
    <row r="172" spans="1:38" s="16" customFormat="1" ht="12.75" customHeight="1">
      <c r="A172" s="24" t="s">
        <v>32</v>
      </c>
      <c r="B172" s="406" t="s">
        <v>35</v>
      </c>
      <c r="C172" s="405"/>
      <c r="D172" s="405"/>
      <c r="E172" s="20"/>
      <c r="F172" s="20"/>
      <c r="G172" s="405">
        <f t="shared" si="70"/>
        <v>0</v>
      </c>
      <c r="H172" s="405">
        <f t="shared" si="71"/>
        <v>0</v>
      </c>
      <c r="I172" s="20"/>
      <c r="J172" s="20"/>
      <c r="K172" s="20"/>
      <c r="L172" s="20"/>
      <c r="M172" s="20">
        <f t="shared" si="72"/>
        <v>0</v>
      </c>
      <c r="N172" s="20">
        <f t="shared" si="73"/>
        <v>0</v>
      </c>
      <c r="O172" s="21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9">
        <f>H163</f>
        <v>16</v>
      </c>
      <c r="AB172" s="9" t="str">
        <f>E163</f>
        <v>CVT-Q3V-030-S</v>
      </c>
      <c r="AC172" s="22" t="str">
        <f>A163</f>
        <v>CVT-T</v>
      </c>
      <c r="AD172" s="9" t="str">
        <f t="shared" si="74"/>
        <v>TSN</v>
      </c>
      <c r="AE172" s="9">
        <f t="shared" si="75"/>
        <v>0</v>
      </c>
      <c r="AF172" s="23">
        <f t="shared" si="76"/>
        <v>0</v>
      </c>
      <c r="AG172" s="9"/>
      <c r="AH172" s="9"/>
      <c r="AI172" s="407"/>
      <c r="AJ172" s="407"/>
      <c r="AK172" s="11"/>
      <c r="AL172" s="11"/>
    </row>
    <row r="173" spans="1:38" s="16" customFormat="1" ht="12.75" customHeight="1">
      <c r="A173" s="24" t="s">
        <v>33</v>
      </c>
      <c r="B173" s="406" t="s">
        <v>34</v>
      </c>
      <c r="C173" s="405">
        <v>50</v>
      </c>
      <c r="D173" s="405">
        <v>800</v>
      </c>
      <c r="E173" s="26">
        <v>40</v>
      </c>
      <c r="F173" s="26">
        <v>707</v>
      </c>
      <c r="G173" s="405">
        <f t="shared" si="70"/>
        <v>-10</v>
      </c>
      <c r="H173" s="405">
        <f t="shared" si="71"/>
        <v>-93</v>
      </c>
      <c r="I173" s="20"/>
      <c r="J173" s="20"/>
      <c r="K173" s="20"/>
      <c r="L173" s="20"/>
      <c r="M173" s="20">
        <f t="shared" si="72"/>
        <v>0</v>
      </c>
      <c r="N173" s="20">
        <f t="shared" si="73"/>
        <v>0</v>
      </c>
      <c r="O173" s="21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9">
        <f>H163</f>
        <v>16</v>
      </c>
      <c r="AB173" s="9" t="str">
        <f>E163</f>
        <v>CVT-Q3V-030-S</v>
      </c>
      <c r="AC173" s="22" t="str">
        <f>A163</f>
        <v>CVT-T</v>
      </c>
      <c r="AD173" s="9" t="str">
        <f t="shared" si="74"/>
        <v>WUH</v>
      </c>
      <c r="AE173" s="9">
        <f t="shared" si="75"/>
        <v>50</v>
      </c>
      <c r="AF173" s="23">
        <f t="shared" si="76"/>
        <v>40</v>
      </c>
      <c r="AG173" s="9"/>
      <c r="AH173" s="9"/>
      <c r="AI173" s="407"/>
      <c r="AJ173" s="407"/>
      <c r="AK173" s="11"/>
      <c r="AL173" s="11"/>
    </row>
    <row r="174" spans="1:38" s="16" customFormat="1" ht="12.75" customHeight="1">
      <c r="A174" s="24"/>
      <c r="B174" s="406"/>
      <c r="C174" s="405"/>
      <c r="D174" s="405"/>
      <c r="E174" s="20"/>
      <c r="F174" s="20"/>
      <c r="G174" s="405">
        <f t="shared" si="70"/>
        <v>0</v>
      </c>
      <c r="H174" s="405">
        <f t="shared" si="71"/>
        <v>0</v>
      </c>
      <c r="I174" s="20"/>
      <c r="J174" s="20"/>
      <c r="K174" s="20"/>
      <c r="L174" s="20"/>
      <c r="M174" s="20">
        <f t="shared" si="72"/>
        <v>0</v>
      </c>
      <c r="N174" s="20">
        <f t="shared" si="73"/>
        <v>0</v>
      </c>
      <c r="O174" s="21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9">
        <f>H163</f>
        <v>16</v>
      </c>
      <c r="AB174" s="9" t="str">
        <f>E163</f>
        <v>CVT-Q3V-030-S</v>
      </c>
      <c r="AC174" s="22" t="str">
        <f>A163</f>
        <v>CVT-T</v>
      </c>
      <c r="AD174" s="9">
        <f t="shared" si="74"/>
        <v>0</v>
      </c>
      <c r="AE174" s="9">
        <f t="shared" si="75"/>
        <v>0</v>
      </c>
      <c r="AF174" s="23">
        <f t="shared" si="76"/>
        <v>0</v>
      </c>
      <c r="AG174" s="9"/>
      <c r="AH174" s="9"/>
      <c r="AI174" s="407"/>
      <c r="AJ174" s="407"/>
      <c r="AK174" s="11"/>
      <c r="AL174" s="11"/>
    </row>
    <row r="175" spans="1:38" s="16" customFormat="1" ht="12.75" customHeight="1">
      <c r="A175" s="24" t="s">
        <v>21</v>
      </c>
      <c r="B175" s="27" t="s">
        <v>35</v>
      </c>
      <c r="C175" s="405"/>
      <c r="D175" s="405"/>
      <c r="E175" s="20"/>
      <c r="F175" s="20"/>
      <c r="G175" s="405">
        <f t="shared" si="70"/>
        <v>0</v>
      </c>
      <c r="H175" s="405">
        <f t="shared" si="71"/>
        <v>0</v>
      </c>
      <c r="I175" s="20"/>
      <c r="J175" s="20"/>
      <c r="K175" s="20"/>
      <c r="L175" s="20"/>
      <c r="M175" s="20">
        <f t="shared" si="72"/>
        <v>0</v>
      </c>
      <c r="N175" s="20">
        <f t="shared" si="73"/>
        <v>0</v>
      </c>
      <c r="O175" s="21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9">
        <f>H163</f>
        <v>16</v>
      </c>
      <c r="AB175" s="9" t="str">
        <f>E163</f>
        <v>CVT-Q3V-030-S</v>
      </c>
      <c r="AC175" s="22" t="str">
        <f>A163</f>
        <v>CVT-T</v>
      </c>
      <c r="AD175" s="9" t="str">
        <f t="shared" si="74"/>
        <v>COSCO T/S</v>
      </c>
      <c r="AE175" s="9">
        <f t="shared" si="75"/>
        <v>0</v>
      </c>
      <c r="AF175" s="23">
        <f t="shared" si="76"/>
        <v>0</v>
      </c>
      <c r="AG175" s="9"/>
      <c r="AH175" s="9"/>
      <c r="AI175" s="407"/>
      <c r="AJ175" s="407"/>
      <c r="AK175" s="11"/>
      <c r="AL175" s="11"/>
    </row>
    <row r="176" spans="1:38" s="16" customFormat="1" ht="12.75" customHeight="1">
      <c r="A176" s="24" t="s">
        <v>21</v>
      </c>
      <c r="B176" s="406" t="s">
        <v>34</v>
      </c>
      <c r="C176" s="405"/>
      <c r="D176" s="405"/>
      <c r="E176" s="20">
        <v>72</v>
      </c>
      <c r="F176" s="20">
        <v>940</v>
      </c>
      <c r="G176" s="405">
        <f t="shared" si="70"/>
        <v>72</v>
      </c>
      <c r="H176" s="405">
        <f t="shared" si="71"/>
        <v>940</v>
      </c>
      <c r="I176" s="20"/>
      <c r="J176" s="20"/>
      <c r="K176" s="20"/>
      <c r="L176" s="20"/>
      <c r="M176" s="20">
        <f t="shared" si="72"/>
        <v>0</v>
      </c>
      <c r="N176" s="20">
        <f t="shared" si="73"/>
        <v>0</v>
      </c>
      <c r="O176" s="21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9">
        <f>H163</f>
        <v>16</v>
      </c>
      <c r="AB176" s="9" t="str">
        <f>E163</f>
        <v>CVT-Q3V-030-S</v>
      </c>
      <c r="AC176" s="22" t="str">
        <f>A163</f>
        <v>CVT-T</v>
      </c>
      <c r="AD176" s="9" t="str">
        <f t="shared" si="74"/>
        <v>COSCO T/S</v>
      </c>
      <c r="AE176" s="9">
        <f t="shared" si="75"/>
        <v>0</v>
      </c>
      <c r="AF176" s="23">
        <f t="shared" si="76"/>
        <v>72</v>
      </c>
      <c r="AG176" s="9"/>
      <c r="AH176" s="9"/>
      <c r="AI176" s="407"/>
      <c r="AJ176" s="407"/>
      <c r="AK176" s="11"/>
      <c r="AL176" s="11"/>
    </row>
    <row r="177" spans="1:38" s="32" customFormat="1" ht="12.75" customHeight="1">
      <c r="A177" s="24" t="s">
        <v>22</v>
      </c>
      <c r="B177" s="28"/>
      <c r="C177" s="29">
        <v>995</v>
      </c>
      <c r="D177" s="29">
        <v>14060</v>
      </c>
      <c r="E177" s="30">
        <f>SUM(E167:E176)</f>
        <v>1041</v>
      </c>
      <c r="F177" s="30">
        <f>SUM(F167:F176)</f>
        <v>9435</v>
      </c>
      <c r="G177" s="29">
        <f t="shared" si="70"/>
        <v>46</v>
      </c>
      <c r="H177" s="29">
        <f t="shared" si="71"/>
        <v>-4625</v>
      </c>
      <c r="I177" s="31">
        <f t="shared" ref="I177:N177" si="77">SUM(I167:I176)</f>
        <v>0</v>
      </c>
      <c r="J177" s="31">
        <f t="shared" si="77"/>
        <v>0</v>
      </c>
      <c r="K177" s="31">
        <f t="shared" si="77"/>
        <v>0</v>
      </c>
      <c r="L177" s="31">
        <f t="shared" si="77"/>
        <v>0</v>
      </c>
      <c r="M177" s="31">
        <f t="shared" si="77"/>
        <v>0</v>
      </c>
      <c r="N177" s="31">
        <f t="shared" si="77"/>
        <v>0</v>
      </c>
      <c r="O177" s="21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9"/>
      <c r="AB177" s="9"/>
      <c r="AC177" s="22"/>
      <c r="AD177" s="9"/>
      <c r="AE177" s="9"/>
      <c r="AF177" s="9"/>
      <c r="AG177" s="9"/>
      <c r="AH177" s="9"/>
      <c r="AI177" s="407"/>
      <c r="AJ177" s="407"/>
      <c r="AK177" s="407"/>
      <c r="AL177" s="407"/>
    </row>
    <row r="178" spans="1:38" s="32" customFormat="1" ht="12.75" customHeight="1">
      <c r="A178" s="33"/>
      <c r="C178" s="34"/>
      <c r="E178" s="258">
        <f>E177/C177</f>
        <v>1.0462311557788944</v>
      </c>
      <c r="F178" s="258">
        <f>F177/D177</f>
        <v>0.67105263157894735</v>
      </c>
      <c r="I178" s="15"/>
      <c r="J178" s="36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9"/>
      <c r="AB178" s="9"/>
      <c r="AC178" s="22"/>
      <c r="AD178" s="9"/>
      <c r="AE178" s="9"/>
      <c r="AF178" s="9"/>
      <c r="AG178" s="9"/>
      <c r="AH178" s="9"/>
      <c r="AI178" s="407"/>
      <c r="AJ178" s="407"/>
      <c r="AK178" s="407"/>
      <c r="AL178" s="407"/>
    </row>
    <row r="181" spans="1:38" s="12" customFormat="1" ht="12.75" customHeight="1">
      <c r="A181" s="37" t="s">
        <v>23</v>
      </c>
      <c r="B181" s="337" t="s">
        <v>771</v>
      </c>
      <c r="C181" s="39"/>
      <c r="D181" s="40"/>
      <c r="E181" s="38"/>
      <c r="F181" s="38"/>
      <c r="G181" s="37" t="s">
        <v>0</v>
      </c>
      <c r="H181" s="41">
        <v>17</v>
      </c>
      <c r="I181" s="40"/>
      <c r="J181" s="42" t="s">
        <v>26</v>
      </c>
      <c r="K181" s="47">
        <v>0</v>
      </c>
      <c r="L181" s="37"/>
      <c r="M181" s="43"/>
      <c r="N181" s="38"/>
      <c r="O181" s="40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  <c r="AA181" s="9"/>
      <c r="AB181" s="9"/>
      <c r="AC181" s="9"/>
      <c r="AD181" s="9"/>
      <c r="AE181" s="9"/>
      <c r="AF181" s="9"/>
      <c r="AG181" s="9"/>
      <c r="AH181" s="9"/>
      <c r="AI181" s="491"/>
      <c r="AJ181" s="491"/>
      <c r="AK181" s="11"/>
    </row>
    <row r="182" spans="1:38" s="16" customFormat="1" ht="12.75" customHeight="1">
      <c r="A182" s="13"/>
      <c r="B182" s="14"/>
      <c r="C182" s="646" t="s">
        <v>1</v>
      </c>
      <c r="D182" s="646"/>
      <c r="E182" s="646" t="s">
        <v>2</v>
      </c>
      <c r="F182" s="646"/>
      <c r="G182" s="646" t="s">
        <v>3</v>
      </c>
      <c r="H182" s="646"/>
      <c r="I182" s="646" t="s">
        <v>4</v>
      </c>
      <c r="J182" s="646"/>
      <c r="K182" s="646"/>
      <c r="L182" s="646"/>
      <c r="M182" s="646"/>
      <c r="N182" s="646"/>
      <c r="O182" s="647" t="s">
        <v>5</v>
      </c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9"/>
      <c r="AB182" s="9"/>
      <c r="AC182" s="9"/>
      <c r="AD182" s="9"/>
      <c r="AE182" s="9"/>
      <c r="AF182" s="9"/>
      <c r="AG182" s="9"/>
      <c r="AH182" s="9"/>
      <c r="AI182" s="491"/>
      <c r="AJ182" s="491"/>
      <c r="AK182" s="11"/>
      <c r="AL182" s="11"/>
    </row>
    <row r="183" spans="1:38" s="16" customFormat="1" ht="12.75" customHeight="1">
      <c r="A183" s="17" t="s">
        <v>6</v>
      </c>
      <c r="B183" s="488" t="s">
        <v>7</v>
      </c>
      <c r="C183" s="646"/>
      <c r="D183" s="646"/>
      <c r="E183" s="646"/>
      <c r="F183" s="646"/>
      <c r="G183" s="646"/>
      <c r="H183" s="646"/>
      <c r="I183" s="487" t="s">
        <v>8</v>
      </c>
      <c r="J183" s="487"/>
      <c r="K183" s="487" t="s">
        <v>10</v>
      </c>
      <c r="L183" s="487"/>
      <c r="M183" s="646" t="s">
        <v>12</v>
      </c>
      <c r="N183" s="646"/>
      <c r="O183" s="647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9"/>
      <c r="AB183" s="9"/>
      <c r="AC183" s="9"/>
      <c r="AD183" s="9"/>
      <c r="AE183" s="9"/>
      <c r="AF183" s="9"/>
      <c r="AG183" s="9"/>
      <c r="AH183" s="9"/>
      <c r="AI183" s="491"/>
      <c r="AJ183" s="491"/>
      <c r="AK183" s="11"/>
      <c r="AL183" s="11"/>
    </row>
    <row r="184" spans="1:38" s="16" customFormat="1" ht="12.75" customHeight="1">
      <c r="A184" s="13"/>
      <c r="B184" s="14"/>
      <c r="C184" s="487" t="s">
        <v>13</v>
      </c>
      <c r="D184" s="487" t="s">
        <v>14</v>
      </c>
      <c r="E184" s="487" t="s">
        <v>13</v>
      </c>
      <c r="F184" s="487" t="s">
        <v>14</v>
      </c>
      <c r="G184" s="487" t="s">
        <v>13</v>
      </c>
      <c r="H184" s="487" t="s">
        <v>14</v>
      </c>
      <c r="I184" s="487" t="s">
        <v>13</v>
      </c>
      <c r="J184" s="487" t="s">
        <v>14</v>
      </c>
      <c r="K184" s="487" t="s">
        <v>13</v>
      </c>
      <c r="L184" s="487" t="s">
        <v>14</v>
      </c>
      <c r="M184" s="487"/>
      <c r="N184" s="487"/>
      <c r="O184" s="647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9" t="s">
        <v>15</v>
      </c>
      <c r="AB184" s="9" t="s">
        <v>16</v>
      </c>
      <c r="AC184" s="9" t="s">
        <v>17</v>
      </c>
      <c r="AD184" s="9" t="s">
        <v>18</v>
      </c>
      <c r="AE184" s="9" t="s">
        <v>19</v>
      </c>
      <c r="AF184" s="9" t="s">
        <v>20</v>
      </c>
      <c r="AG184" s="9"/>
      <c r="AH184" s="9"/>
      <c r="AI184" s="491"/>
      <c r="AJ184" s="491"/>
      <c r="AK184" s="11"/>
      <c r="AL184" s="11"/>
    </row>
    <row r="185" spans="1:38" s="16" customFormat="1" ht="12.75" customHeight="1">
      <c r="A185" s="24"/>
      <c r="B185" s="488"/>
      <c r="C185" s="487"/>
      <c r="D185" s="487"/>
      <c r="E185" s="20"/>
      <c r="F185" s="20"/>
      <c r="G185" s="487">
        <f t="shared" ref="G185:G195" si="78">E185-C185</f>
        <v>0</v>
      </c>
      <c r="H185" s="487">
        <f t="shared" ref="H185:H195" si="79">F185-D185</f>
        <v>0</v>
      </c>
      <c r="I185" s="25"/>
      <c r="J185" s="25"/>
      <c r="K185" s="20"/>
      <c r="L185" s="20"/>
      <c r="M185" s="20">
        <f t="shared" ref="M185:M194" si="80">I185+K185</f>
        <v>0</v>
      </c>
      <c r="N185" s="20">
        <f t="shared" ref="N185:N194" si="81">J185+L185</f>
        <v>0</v>
      </c>
      <c r="O185" s="21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9">
        <f>H181</f>
        <v>17</v>
      </c>
      <c r="AB185" s="9">
        <f>E181</f>
        <v>0</v>
      </c>
      <c r="AC185" s="22" t="str">
        <f>A181</f>
        <v>CVT-T</v>
      </c>
      <c r="AD185" s="9">
        <f t="shared" ref="AD185:AD194" si="82">A185</f>
        <v>0</v>
      </c>
      <c r="AE185" s="9">
        <f t="shared" ref="AE185:AE194" si="83">C185</f>
        <v>0</v>
      </c>
      <c r="AF185" s="23">
        <f t="shared" ref="AF185:AF194" si="84">E185</f>
        <v>0</v>
      </c>
      <c r="AG185" s="9"/>
      <c r="AH185" s="9"/>
      <c r="AI185" s="491"/>
      <c r="AJ185" s="491"/>
      <c r="AK185" s="11"/>
      <c r="AL185" s="11"/>
    </row>
    <row r="186" spans="1:38" s="16" customFormat="1" ht="12.75" customHeight="1">
      <c r="A186" s="24" t="s">
        <v>27</v>
      </c>
      <c r="B186" s="488">
        <f>B168+7</f>
        <v>43211</v>
      </c>
      <c r="C186" s="487">
        <v>380</v>
      </c>
      <c r="D186" s="487">
        <v>5320</v>
      </c>
      <c r="E186" s="20"/>
      <c r="F186" s="20"/>
      <c r="G186" s="487">
        <f t="shared" si="78"/>
        <v>-380</v>
      </c>
      <c r="H186" s="487">
        <f t="shared" si="79"/>
        <v>-5320</v>
      </c>
      <c r="I186" s="25"/>
      <c r="J186" s="25"/>
      <c r="K186" s="26"/>
      <c r="L186" s="26"/>
      <c r="M186" s="20">
        <f t="shared" si="80"/>
        <v>0</v>
      </c>
      <c r="N186" s="20">
        <f t="shared" si="81"/>
        <v>0</v>
      </c>
      <c r="O186" s="21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9">
        <f>H181</f>
        <v>17</v>
      </c>
      <c r="AB186" s="9">
        <f>E181</f>
        <v>0</v>
      </c>
      <c r="AC186" s="22" t="str">
        <f>A181</f>
        <v>CVT-T</v>
      </c>
      <c r="AD186" s="9" t="str">
        <f t="shared" si="82"/>
        <v>TAO</v>
      </c>
      <c r="AE186" s="9">
        <f t="shared" si="83"/>
        <v>380</v>
      </c>
      <c r="AF186" s="23">
        <f t="shared" si="84"/>
        <v>0</v>
      </c>
      <c r="AG186" s="9"/>
      <c r="AH186" s="9"/>
      <c r="AI186" s="491"/>
      <c r="AJ186" s="491"/>
      <c r="AK186" s="11"/>
      <c r="AL186" s="11"/>
    </row>
    <row r="187" spans="1:38" s="16" customFormat="1" ht="12.75" customHeight="1">
      <c r="A187" s="24" t="s">
        <v>29</v>
      </c>
      <c r="B187" s="488">
        <f>B169+7</f>
        <v>43214</v>
      </c>
      <c r="C187" s="487">
        <v>450</v>
      </c>
      <c r="D187" s="487">
        <v>6300</v>
      </c>
      <c r="E187" s="20"/>
      <c r="F187" s="20"/>
      <c r="G187" s="487">
        <f t="shared" si="78"/>
        <v>-450</v>
      </c>
      <c r="H187" s="487">
        <f t="shared" si="79"/>
        <v>-6300</v>
      </c>
      <c r="I187" s="26"/>
      <c r="J187" s="26"/>
      <c r="K187" s="26"/>
      <c r="L187" s="26"/>
      <c r="M187" s="20">
        <f t="shared" si="80"/>
        <v>0</v>
      </c>
      <c r="N187" s="20">
        <f t="shared" si="81"/>
        <v>0</v>
      </c>
      <c r="O187" s="21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9">
        <f>H181</f>
        <v>17</v>
      </c>
      <c r="AB187" s="9">
        <f>E181</f>
        <v>0</v>
      </c>
      <c r="AC187" s="22" t="str">
        <f>A181</f>
        <v>CVT-T</v>
      </c>
      <c r="AD187" s="9" t="str">
        <f t="shared" si="82"/>
        <v>SHA</v>
      </c>
      <c r="AE187" s="9">
        <f t="shared" si="83"/>
        <v>450</v>
      </c>
      <c r="AF187" s="23">
        <f t="shared" si="84"/>
        <v>0</v>
      </c>
      <c r="AG187" s="9"/>
      <c r="AH187" s="9"/>
      <c r="AI187" s="491"/>
      <c r="AJ187" s="491"/>
      <c r="AK187" s="11"/>
      <c r="AL187" s="11"/>
    </row>
    <row r="188" spans="1:38" s="16" customFormat="1" ht="12.75" customHeight="1">
      <c r="A188" s="24" t="s">
        <v>365</v>
      </c>
      <c r="B188" s="48">
        <f>B170+7</f>
        <v>43217</v>
      </c>
      <c r="C188" s="487">
        <v>100</v>
      </c>
      <c r="D188" s="487">
        <v>1400</v>
      </c>
      <c r="E188" s="20"/>
      <c r="F188" s="20"/>
      <c r="G188" s="487">
        <f t="shared" si="78"/>
        <v>-100</v>
      </c>
      <c r="H188" s="487">
        <f t="shared" si="79"/>
        <v>-1400</v>
      </c>
      <c r="I188" s="25"/>
      <c r="J188" s="25"/>
      <c r="K188" s="20"/>
      <c r="L188" s="20"/>
      <c r="M188" s="20">
        <f t="shared" si="80"/>
        <v>0</v>
      </c>
      <c r="N188" s="20">
        <f t="shared" si="81"/>
        <v>0</v>
      </c>
      <c r="O188" s="21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9">
        <f>H181</f>
        <v>17</v>
      </c>
      <c r="AB188" s="9">
        <f>E181</f>
        <v>0</v>
      </c>
      <c r="AC188" s="22" t="str">
        <f>A181</f>
        <v>CVT-T</v>
      </c>
      <c r="AD188" s="9" t="str">
        <f t="shared" si="82"/>
        <v>HUA</v>
      </c>
      <c r="AE188" s="9">
        <f t="shared" si="83"/>
        <v>100</v>
      </c>
      <c r="AF188" s="23">
        <f t="shared" si="84"/>
        <v>0</v>
      </c>
      <c r="AG188" s="9"/>
      <c r="AH188" s="9"/>
      <c r="AI188" s="491"/>
      <c r="AJ188" s="491"/>
      <c r="AK188" s="11"/>
      <c r="AL188" s="11"/>
    </row>
    <row r="189" spans="1:38" s="16" customFormat="1" ht="12.75" customHeight="1">
      <c r="A189" s="24" t="s">
        <v>31</v>
      </c>
      <c r="B189" s="488" t="s">
        <v>35</v>
      </c>
      <c r="C189" s="487"/>
      <c r="D189" s="487"/>
      <c r="E189" s="20"/>
      <c r="F189" s="20"/>
      <c r="G189" s="487">
        <f t="shared" si="78"/>
        <v>0</v>
      </c>
      <c r="H189" s="487">
        <f t="shared" si="79"/>
        <v>0</v>
      </c>
      <c r="I189" s="20"/>
      <c r="J189" s="20"/>
      <c r="K189" s="20"/>
      <c r="L189" s="20"/>
      <c r="M189" s="20">
        <f t="shared" si="80"/>
        <v>0</v>
      </c>
      <c r="N189" s="20">
        <f t="shared" si="81"/>
        <v>0</v>
      </c>
      <c r="O189" s="21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9">
        <f>H181</f>
        <v>17</v>
      </c>
      <c r="AB189" s="9">
        <f>E181</f>
        <v>0</v>
      </c>
      <c r="AC189" s="22" t="str">
        <f>A181</f>
        <v>CVT-T</v>
      </c>
      <c r="AD189" s="9" t="str">
        <f t="shared" si="82"/>
        <v>DLC</v>
      </c>
      <c r="AE189" s="9">
        <f t="shared" si="83"/>
        <v>0</v>
      </c>
      <c r="AF189" s="23">
        <f t="shared" si="84"/>
        <v>0</v>
      </c>
      <c r="AG189" s="9"/>
      <c r="AH189" s="9"/>
      <c r="AI189" s="491"/>
      <c r="AJ189" s="491"/>
      <c r="AK189" s="11"/>
      <c r="AL189" s="11"/>
    </row>
    <row r="190" spans="1:38" s="16" customFormat="1" ht="12.75" customHeight="1">
      <c r="A190" s="24" t="s">
        <v>32</v>
      </c>
      <c r="B190" s="488" t="s">
        <v>35</v>
      </c>
      <c r="C190" s="487"/>
      <c r="D190" s="487"/>
      <c r="E190" s="20"/>
      <c r="F190" s="20"/>
      <c r="G190" s="487">
        <f t="shared" si="78"/>
        <v>0</v>
      </c>
      <c r="H190" s="487">
        <f t="shared" si="79"/>
        <v>0</v>
      </c>
      <c r="I190" s="20"/>
      <c r="J190" s="20"/>
      <c r="K190" s="20"/>
      <c r="L190" s="20"/>
      <c r="M190" s="20">
        <f t="shared" si="80"/>
        <v>0</v>
      </c>
      <c r="N190" s="20">
        <f t="shared" si="81"/>
        <v>0</v>
      </c>
      <c r="O190" s="21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9">
        <f>H181</f>
        <v>17</v>
      </c>
      <c r="AB190" s="9">
        <f>E181</f>
        <v>0</v>
      </c>
      <c r="AC190" s="22" t="str">
        <f>A181</f>
        <v>CVT-T</v>
      </c>
      <c r="AD190" s="9" t="str">
        <f t="shared" si="82"/>
        <v>TSN</v>
      </c>
      <c r="AE190" s="9">
        <f t="shared" si="83"/>
        <v>0</v>
      </c>
      <c r="AF190" s="23">
        <f t="shared" si="84"/>
        <v>0</v>
      </c>
      <c r="AG190" s="9"/>
      <c r="AH190" s="9"/>
      <c r="AI190" s="491"/>
      <c r="AJ190" s="491"/>
      <c r="AK190" s="11"/>
      <c r="AL190" s="11"/>
    </row>
    <row r="191" spans="1:38" s="16" customFormat="1" ht="12.75" customHeight="1">
      <c r="A191" s="24" t="s">
        <v>33</v>
      </c>
      <c r="B191" s="488" t="s">
        <v>34</v>
      </c>
      <c r="C191" s="487">
        <v>50</v>
      </c>
      <c r="D191" s="487">
        <v>800</v>
      </c>
      <c r="E191" s="26"/>
      <c r="F191" s="26"/>
      <c r="G191" s="487">
        <f t="shared" si="78"/>
        <v>-50</v>
      </c>
      <c r="H191" s="487">
        <f t="shared" si="79"/>
        <v>-800</v>
      </c>
      <c r="I191" s="20"/>
      <c r="J191" s="20"/>
      <c r="K191" s="20"/>
      <c r="L191" s="20"/>
      <c r="M191" s="20">
        <f t="shared" si="80"/>
        <v>0</v>
      </c>
      <c r="N191" s="20">
        <f t="shared" si="81"/>
        <v>0</v>
      </c>
      <c r="O191" s="21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9">
        <f>H181</f>
        <v>17</v>
      </c>
      <c r="AB191" s="9">
        <f>E181</f>
        <v>0</v>
      </c>
      <c r="AC191" s="22" t="str">
        <f>A181</f>
        <v>CVT-T</v>
      </c>
      <c r="AD191" s="9" t="str">
        <f t="shared" si="82"/>
        <v>WUH</v>
      </c>
      <c r="AE191" s="9">
        <f t="shared" si="83"/>
        <v>50</v>
      </c>
      <c r="AF191" s="23">
        <f t="shared" si="84"/>
        <v>0</v>
      </c>
      <c r="AG191" s="9"/>
      <c r="AH191" s="9"/>
      <c r="AI191" s="491"/>
      <c r="AJ191" s="491"/>
      <c r="AK191" s="11"/>
      <c r="AL191" s="11"/>
    </row>
    <row r="192" spans="1:38" s="16" customFormat="1" ht="12.75" customHeight="1">
      <c r="A192" s="24"/>
      <c r="B192" s="488"/>
      <c r="C192" s="487"/>
      <c r="D192" s="487"/>
      <c r="E192" s="20"/>
      <c r="F192" s="20"/>
      <c r="G192" s="487">
        <f t="shared" si="78"/>
        <v>0</v>
      </c>
      <c r="H192" s="487">
        <f t="shared" si="79"/>
        <v>0</v>
      </c>
      <c r="I192" s="20"/>
      <c r="J192" s="20"/>
      <c r="K192" s="20"/>
      <c r="L192" s="20"/>
      <c r="M192" s="20">
        <f t="shared" si="80"/>
        <v>0</v>
      </c>
      <c r="N192" s="20">
        <f t="shared" si="81"/>
        <v>0</v>
      </c>
      <c r="O192" s="2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9">
        <f>H181</f>
        <v>17</v>
      </c>
      <c r="AB192" s="9">
        <f>E181</f>
        <v>0</v>
      </c>
      <c r="AC192" s="22" t="str">
        <f>A181</f>
        <v>CVT-T</v>
      </c>
      <c r="AD192" s="9">
        <f t="shared" si="82"/>
        <v>0</v>
      </c>
      <c r="AE192" s="9">
        <f t="shared" si="83"/>
        <v>0</v>
      </c>
      <c r="AF192" s="23">
        <f t="shared" si="84"/>
        <v>0</v>
      </c>
      <c r="AG192" s="9"/>
      <c r="AH192" s="9"/>
      <c r="AI192" s="491"/>
      <c r="AJ192" s="491"/>
      <c r="AK192" s="11"/>
      <c r="AL192" s="11"/>
    </row>
    <row r="193" spans="1:38" s="16" customFormat="1" ht="12.75" customHeight="1">
      <c r="A193" s="24" t="s">
        <v>21</v>
      </c>
      <c r="B193" s="27" t="s">
        <v>35</v>
      </c>
      <c r="C193" s="487"/>
      <c r="D193" s="487"/>
      <c r="E193" s="20"/>
      <c r="F193" s="20"/>
      <c r="G193" s="487">
        <f t="shared" si="78"/>
        <v>0</v>
      </c>
      <c r="H193" s="487">
        <f t="shared" si="79"/>
        <v>0</v>
      </c>
      <c r="I193" s="20"/>
      <c r="J193" s="20"/>
      <c r="K193" s="20"/>
      <c r="L193" s="20"/>
      <c r="M193" s="20">
        <f t="shared" si="80"/>
        <v>0</v>
      </c>
      <c r="N193" s="20">
        <f t="shared" si="81"/>
        <v>0</v>
      </c>
      <c r="O193" s="21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9">
        <f>H181</f>
        <v>17</v>
      </c>
      <c r="AB193" s="9">
        <f>E181</f>
        <v>0</v>
      </c>
      <c r="AC193" s="22" t="str">
        <f>A181</f>
        <v>CVT-T</v>
      </c>
      <c r="AD193" s="9" t="str">
        <f t="shared" si="82"/>
        <v>COSCO T/S</v>
      </c>
      <c r="AE193" s="9">
        <f t="shared" si="83"/>
        <v>0</v>
      </c>
      <c r="AF193" s="23">
        <f t="shared" si="84"/>
        <v>0</v>
      </c>
      <c r="AG193" s="9"/>
      <c r="AH193" s="9"/>
      <c r="AI193" s="491"/>
      <c r="AJ193" s="491"/>
      <c r="AK193" s="11"/>
      <c r="AL193" s="11"/>
    </row>
    <row r="194" spans="1:38" s="16" customFormat="1" ht="12.75" customHeight="1">
      <c r="A194" s="24" t="s">
        <v>21</v>
      </c>
      <c r="B194" s="488" t="s">
        <v>34</v>
      </c>
      <c r="C194" s="487"/>
      <c r="D194" s="487"/>
      <c r="E194" s="20"/>
      <c r="F194" s="20"/>
      <c r="G194" s="487">
        <f t="shared" si="78"/>
        <v>0</v>
      </c>
      <c r="H194" s="487">
        <f t="shared" si="79"/>
        <v>0</v>
      </c>
      <c r="I194" s="20"/>
      <c r="J194" s="20"/>
      <c r="K194" s="20"/>
      <c r="L194" s="20"/>
      <c r="M194" s="20">
        <f t="shared" si="80"/>
        <v>0</v>
      </c>
      <c r="N194" s="20">
        <f t="shared" si="81"/>
        <v>0</v>
      </c>
      <c r="O194" s="2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9">
        <f>H181</f>
        <v>17</v>
      </c>
      <c r="AB194" s="9">
        <f>E181</f>
        <v>0</v>
      </c>
      <c r="AC194" s="22" t="str">
        <f>A181</f>
        <v>CVT-T</v>
      </c>
      <c r="AD194" s="9" t="str">
        <f t="shared" si="82"/>
        <v>COSCO T/S</v>
      </c>
      <c r="AE194" s="9">
        <f t="shared" si="83"/>
        <v>0</v>
      </c>
      <c r="AF194" s="23">
        <f t="shared" si="84"/>
        <v>0</v>
      </c>
      <c r="AG194" s="9"/>
      <c r="AH194" s="9"/>
      <c r="AI194" s="491"/>
      <c r="AJ194" s="491"/>
      <c r="AK194" s="11"/>
      <c r="AL194" s="11"/>
    </row>
    <row r="195" spans="1:38" s="32" customFormat="1" ht="12.75" customHeight="1">
      <c r="A195" s="24" t="s">
        <v>22</v>
      </c>
      <c r="B195" s="28"/>
      <c r="C195" s="29">
        <v>995</v>
      </c>
      <c r="D195" s="29">
        <v>14060</v>
      </c>
      <c r="E195" s="30">
        <f>SUM(E185:E194)</f>
        <v>0</v>
      </c>
      <c r="F195" s="30">
        <f>SUM(F185:F194)</f>
        <v>0</v>
      </c>
      <c r="G195" s="29">
        <f t="shared" si="78"/>
        <v>-995</v>
      </c>
      <c r="H195" s="29">
        <f t="shared" si="79"/>
        <v>-14060</v>
      </c>
      <c r="I195" s="31">
        <f t="shared" ref="I195:N195" si="85">SUM(I185:I194)</f>
        <v>0</v>
      </c>
      <c r="J195" s="31">
        <f t="shared" si="85"/>
        <v>0</v>
      </c>
      <c r="K195" s="31">
        <f t="shared" si="85"/>
        <v>0</v>
      </c>
      <c r="L195" s="31">
        <f t="shared" si="85"/>
        <v>0</v>
      </c>
      <c r="M195" s="31">
        <f t="shared" si="85"/>
        <v>0</v>
      </c>
      <c r="N195" s="31">
        <f t="shared" si="85"/>
        <v>0</v>
      </c>
      <c r="O195" s="21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9"/>
      <c r="AB195" s="9"/>
      <c r="AC195" s="22"/>
      <c r="AD195" s="9"/>
      <c r="AE195" s="9"/>
      <c r="AF195" s="9"/>
      <c r="AG195" s="9"/>
      <c r="AH195" s="9"/>
      <c r="AI195" s="491"/>
      <c r="AJ195" s="491"/>
      <c r="AK195" s="491"/>
      <c r="AL195" s="491"/>
    </row>
    <row r="196" spans="1:38" s="32" customFormat="1" ht="12.75" customHeight="1">
      <c r="A196" s="33"/>
      <c r="C196" s="34"/>
      <c r="E196" s="258">
        <f>E195/C195</f>
        <v>0</v>
      </c>
      <c r="F196" s="258">
        <f>F195/D195</f>
        <v>0</v>
      </c>
      <c r="I196" s="15"/>
      <c r="J196" s="36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9"/>
      <c r="AB196" s="9"/>
      <c r="AC196" s="22"/>
      <c r="AD196" s="9"/>
      <c r="AE196" s="9"/>
      <c r="AF196" s="9"/>
      <c r="AG196" s="9"/>
      <c r="AH196" s="9"/>
      <c r="AI196" s="491"/>
      <c r="AJ196" s="491"/>
      <c r="AK196" s="491"/>
      <c r="AL196" s="491"/>
    </row>
    <row r="199" spans="1:38" s="12" customFormat="1" ht="12.75" customHeight="1">
      <c r="A199" s="37" t="s">
        <v>772</v>
      </c>
      <c r="B199" s="337" t="s">
        <v>773</v>
      </c>
      <c r="C199" s="39"/>
      <c r="D199" s="40"/>
      <c r="E199" s="38"/>
      <c r="F199" s="38"/>
      <c r="G199" s="37" t="s">
        <v>0</v>
      </c>
      <c r="H199" s="41">
        <v>18</v>
      </c>
      <c r="I199" s="40"/>
      <c r="J199" s="42" t="s">
        <v>26</v>
      </c>
      <c r="K199" s="47">
        <v>0</v>
      </c>
      <c r="L199" s="37"/>
      <c r="M199" s="43"/>
      <c r="N199" s="38"/>
      <c r="O199" s="40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  <c r="AA199" s="9"/>
      <c r="AB199" s="9"/>
      <c r="AC199" s="9"/>
      <c r="AD199" s="9"/>
      <c r="AE199" s="9"/>
      <c r="AF199" s="9"/>
      <c r="AG199" s="9"/>
      <c r="AH199" s="9"/>
      <c r="AI199" s="538"/>
      <c r="AJ199" s="538"/>
      <c r="AK199" s="11"/>
    </row>
    <row r="200" spans="1:38" s="16" customFormat="1" ht="12.75" customHeight="1">
      <c r="A200" s="13"/>
      <c r="B200" s="14"/>
      <c r="C200" s="646" t="s">
        <v>1</v>
      </c>
      <c r="D200" s="646"/>
      <c r="E200" s="646" t="s">
        <v>2</v>
      </c>
      <c r="F200" s="646"/>
      <c r="G200" s="646" t="s">
        <v>3</v>
      </c>
      <c r="H200" s="646"/>
      <c r="I200" s="646" t="s">
        <v>4</v>
      </c>
      <c r="J200" s="646"/>
      <c r="K200" s="646"/>
      <c r="L200" s="646"/>
      <c r="M200" s="646"/>
      <c r="N200" s="646"/>
      <c r="O200" s="647" t="s">
        <v>5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9"/>
      <c r="AB200" s="9"/>
      <c r="AC200" s="9"/>
      <c r="AD200" s="9"/>
      <c r="AE200" s="9"/>
      <c r="AF200" s="9"/>
      <c r="AG200" s="9"/>
      <c r="AH200" s="9"/>
      <c r="AI200" s="538"/>
      <c r="AJ200" s="538"/>
      <c r="AK200" s="11"/>
      <c r="AL200" s="11"/>
    </row>
    <row r="201" spans="1:38" s="16" customFormat="1" ht="12.75" customHeight="1">
      <c r="A201" s="17" t="s">
        <v>6</v>
      </c>
      <c r="B201" s="537" t="s">
        <v>7</v>
      </c>
      <c r="C201" s="646"/>
      <c r="D201" s="646"/>
      <c r="E201" s="646"/>
      <c r="F201" s="646"/>
      <c r="G201" s="646"/>
      <c r="H201" s="646"/>
      <c r="I201" s="536" t="s">
        <v>8</v>
      </c>
      <c r="J201" s="536"/>
      <c r="K201" s="536" t="s">
        <v>10</v>
      </c>
      <c r="L201" s="536"/>
      <c r="M201" s="646" t="s">
        <v>12</v>
      </c>
      <c r="N201" s="646"/>
      <c r="O201" s="647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9"/>
      <c r="AB201" s="9"/>
      <c r="AC201" s="9"/>
      <c r="AD201" s="9"/>
      <c r="AE201" s="9"/>
      <c r="AF201" s="9"/>
      <c r="AG201" s="9"/>
      <c r="AH201" s="9"/>
      <c r="AI201" s="538"/>
      <c r="AJ201" s="538"/>
      <c r="AK201" s="11"/>
      <c r="AL201" s="11"/>
    </row>
    <row r="202" spans="1:38" s="16" customFormat="1" ht="12.75" customHeight="1">
      <c r="A202" s="13"/>
      <c r="B202" s="14"/>
      <c r="C202" s="536" t="s">
        <v>13</v>
      </c>
      <c r="D202" s="536" t="s">
        <v>14</v>
      </c>
      <c r="E202" s="536" t="s">
        <v>13</v>
      </c>
      <c r="F202" s="536" t="s">
        <v>14</v>
      </c>
      <c r="G202" s="536" t="s">
        <v>13</v>
      </c>
      <c r="H202" s="536" t="s">
        <v>14</v>
      </c>
      <c r="I202" s="536" t="s">
        <v>13</v>
      </c>
      <c r="J202" s="536" t="s">
        <v>14</v>
      </c>
      <c r="K202" s="536" t="s">
        <v>13</v>
      </c>
      <c r="L202" s="536" t="s">
        <v>14</v>
      </c>
      <c r="M202" s="536"/>
      <c r="N202" s="536"/>
      <c r="O202" s="647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9" t="s">
        <v>15</v>
      </c>
      <c r="AB202" s="9" t="s">
        <v>16</v>
      </c>
      <c r="AC202" s="9" t="s">
        <v>17</v>
      </c>
      <c r="AD202" s="9" t="s">
        <v>18</v>
      </c>
      <c r="AE202" s="9" t="s">
        <v>19</v>
      </c>
      <c r="AF202" s="9" t="s">
        <v>20</v>
      </c>
      <c r="AG202" s="9"/>
      <c r="AH202" s="9"/>
      <c r="AI202" s="538"/>
      <c r="AJ202" s="538"/>
      <c r="AK202" s="11"/>
      <c r="AL202" s="11"/>
    </row>
    <row r="203" spans="1:38" s="16" customFormat="1" ht="12.75" customHeight="1">
      <c r="A203" s="24"/>
      <c r="B203" s="537"/>
      <c r="C203" s="536"/>
      <c r="D203" s="536"/>
      <c r="E203" s="20"/>
      <c r="F203" s="20"/>
      <c r="G203" s="536">
        <f t="shared" ref="G203:G211" si="86">E203-C203</f>
        <v>0</v>
      </c>
      <c r="H203" s="536">
        <f t="shared" ref="H203:H213" si="87">F203-D203</f>
        <v>0</v>
      </c>
      <c r="I203" s="25"/>
      <c r="J203" s="25"/>
      <c r="K203" s="20"/>
      <c r="L203" s="20"/>
      <c r="M203" s="20">
        <f t="shared" ref="M203:M212" si="88">I203+K203</f>
        <v>0</v>
      </c>
      <c r="N203" s="20">
        <f t="shared" ref="N203:N212" si="89">J203+L203</f>
        <v>0</v>
      </c>
      <c r="O203" s="21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9">
        <f>H199</f>
        <v>18</v>
      </c>
      <c r="AB203" s="9">
        <f>E199</f>
        <v>0</v>
      </c>
      <c r="AC203" s="22" t="str">
        <f>A199</f>
        <v>CT2</v>
      </c>
      <c r="AD203" s="9">
        <f t="shared" ref="AD203:AD212" si="90">A203</f>
        <v>0</v>
      </c>
      <c r="AE203" s="9">
        <f t="shared" ref="AE203:AE211" si="91">C203</f>
        <v>0</v>
      </c>
      <c r="AF203" s="23">
        <f t="shared" ref="AF203:AF212" si="92">E203</f>
        <v>0</v>
      </c>
      <c r="AG203" s="9"/>
      <c r="AH203" s="9"/>
      <c r="AI203" s="538"/>
      <c r="AJ203" s="538"/>
      <c r="AK203" s="11"/>
      <c r="AL203" s="11"/>
    </row>
    <row r="204" spans="1:38" s="16" customFormat="1" ht="12.75" customHeight="1">
      <c r="A204" s="24" t="s">
        <v>27</v>
      </c>
      <c r="B204" s="537">
        <f>B186+7</f>
        <v>43218</v>
      </c>
      <c r="C204" s="536"/>
      <c r="D204" s="536"/>
      <c r="E204" s="20">
        <v>450</v>
      </c>
      <c r="F204" s="20">
        <v>4000</v>
      </c>
      <c r="G204" s="536">
        <f t="shared" si="86"/>
        <v>450</v>
      </c>
      <c r="H204" s="536">
        <f t="shared" si="87"/>
        <v>4000</v>
      </c>
      <c r="I204" s="25"/>
      <c r="J204" s="25"/>
      <c r="K204" s="26"/>
      <c r="L204" s="26"/>
      <c r="M204" s="20">
        <f t="shared" si="88"/>
        <v>0</v>
      </c>
      <c r="N204" s="20">
        <f t="shared" si="89"/>
        <v>0</v>
      </c>
      <c r="O204" s="21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9">
        <f>H199</f>
        <v>18</v>
      </c>
      <c r="AB204" s="9">
        <f>E199</f>
        <v>0</v>
      </c>
      <c r="AC204" s="22" t="str">
        <f>A199</f>
        <v>CT2</v>
      </c>
      <c r="AD204" s="9" t="str">
        <f t="shared" si="90"/>
        <v>TAO</v>
      </c>
      <c r="AE204" s="9">
        <f t="shared" si="91"/>
        <v>0</v>
      </c>
      <c r="AF204" s="23">
        <f t="shared" si="92"/>
        <v>450</v>
      </c>
      <c r="AG204" s="9"/>
      <c r="AH204" s="9"/>
      <c r="AI204" s="538"/>
      <c r="AJ204" s="538"/>
      <c r="AK204" s="11"/>
      <c r="AL204" s="11"/>
    </row>
    <row r="205" spans="1:38" s="16" customFormat="1" ht="12.75" customHeight="1">
      <c r="A205" s="24" t="s">
        <v>29</v>
      </c>
      <c r="B205" s="537">
        <f>B187+7</f>
        <v>43221</v>
      </c>
      <c r="C205" s="536"/>
      <c r="D205" s="536"/>
      <c r="E205" s="20">
        <v>850</v>
      </c>
      <c r="F205" s="20">
        <v>8000</v>
      </c>
      <c r="G205" s="536">
        <f t="shared" si="86"/>
        <v>850</v>
      </c>
      <c r="H205" s="536">
        <f t="shared" si="87"/>
        <v>8000</v>
      </c>
      <c r="I205" s="26"/>
      <c r="J205" s="26"/>
      <c r="K205" s="26"/>
      <c r="L205" s="26"/>
      <c r="M205" s="20">
        <f t="shared" si="88"/>
        <v>0</v>
      </c>
      <c r="N205" s="20">
        <f t="shared" si="89"/>
        <v>0</v>
      </c>
      <c r="O205" s="21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9">
        <f>H199</f>
        <v>18</v>
      </c>
      <c r="AB205" s="9">
        <f>E199</f>
        <v>0</v>
      </c>
      <c r="AC205" s="22" t="str">
        <f>A199</f>
        <v>CT2</v>
      </c>
      <c r="AD205" s="9" t="str">
        <f t="shared" si="90"/>
        <v>SHA</v>
      </c>
      <c r="AE205" s="9">
        <f t="shared" si="91"/>
        <v>0</v>
      </c>
      <c r="AF205" s="23">
        <f t="shared" si="92"/>
        <v>850</v>
      </c>
      <c r="AG205" s="9"/>
      <c r="AH205" s="9"/>
      <c r="AI205" s="538"/>
      <c r="AJ205" s="538"/>
      <c r="AK205" s="11"/>
      <c r="AL205" s="11"/>
    </row>
    <row r="206" spans="1:38" s="16" customFormat="1" ht="12.75" customHeight="1">
      <c r="A206" s="24" t="s">
        <v>365</v>
      </c>
      <c r="B206" s="48">
        <f>B188+7</f>
        <v>43224</v>
      </c>
      <c r="C206" s="536"/>
      <c r="D206" s="536"/>
      <c r="E206" s="20">
        <v>360</v>
      </c>
      <c r="F206" s="20">
        <v>3500</v>
      </c>
      <c r="G206" s="536">
        <f t="shared" si="86"/>
        <v>360</v>
      </c>
      <c r="H206" s="536">
        <f t="shared" si="87"/>
        <v>3500</v>
      </c>
      <c r="I206" s="25"/>
      <c r="J206" s="25"/>
      <c r="K206" s="20"/>
      <c r="L206" s="20"/>
      <c r="M206" s="20">
        <f t="shared" si="88"/>
        <v>0</v>
      </c>
      <c r="N206" s="20">
        <f t="shared" si="89"/>
        <v>0</v>
      </c>
      <c r="O206" s="21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9">
        <f>H199</f>
        <v>18</v>
      </c>
      <c r="AB206" s="9">
        <f>E199</f>
        <v>0</v>
      </c>
      <c r="AC206" s="22" t="str">
        <f>A199</f>
        <v>CT2</v>
      </c>
      <c r="AD206" s="9" t="str">
        <f t="shared" si="90"/>
        <v>HUA</v>
      </c>
      <c r="AE206" s="9">
        <f t="shared" si="91"/>
        <v>0</v>
      </c>
      <c r="AF206" s="23">
        <f t="shared" si="92"/>
        <v>360</v>
      </c>
      <c r="AG206" s="9"/>
      <c r="AH206" s="9"/>
      <c r="AI206" s="538"/>
      <c r="AJ206" s="538"/>
      <c r="AK206" s="11"/>
      <c r="AL206" s="11"/>
    </row>
    <row r="207" spans="1:38" s="16" customFormat="1" ht="12.75" customHeight="1">
      <c r="A207" s="24" t="s">
        <v>31</v>
      </c>
      <c r="B207" s="537" t="s">
        <v>35</v>
      </c>
      <c r="C207" s="536"/>
      <c r="D207" s="536"/>
      <c r="E207" s="20"/>
      <c r="F207" s="20"/>
      <c r="G207" s="536">
        <f t="shared" si="86"/>
        <v>0</v>
      </c>
      <c r="H207" s="536">
        <f t="shared" si="87"/>
        <v>0</v>
      </c>
      <c r="I207" s="20"/>
      <c r="J207" s="20"/>
      <c r="K207" s="20"/>
      <c r="L207" s="20"/>
      <c r="M207" s="20">
        <f t="shared" si="88"/>
        <v>0</v>
      </c>
      <c r="N207" s="20">
        <f t="shared" si="89"/>
        <v>0</v>
      </c>
      <c r="O207" s="21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9">
        <f>H199</f>
        <v>18</v>
      </c>
      <c r="AB207" s="9">
        <f>E199</f>
        <v>0</v>
      </c>
      <c r="AC207" s="22" t="str">
        <f>A199</f>
        <v>CT2</v>
      </c>
      <c r="AD207" s="9" t="str">
        <f t="shared" si="90"/>
        <v>DLC</v>
      </c>
      <c r="AE207" s="9">
        <f t="shared" si="91"/>
        <v>0</v>
      </c>
      <c r="AF207" s="23">
        <f t="shared" si="92"/>
        <v>0</v>
      </c>
      <c r="AG207" s="9"/>
      <c r="AH207" s="9"/>
      <c r="AI207" s="538"/>
      <c r="AJ207" s="538"/>
      <c r="AK207" s="11"/>
      <c r="AL207" s="11"/>
    </row>
    <row r="208" spans="1:38" s="16" customFormat="1" ht="12.75" customHeight="1">
      <c r="A208" s="24" t="s">
        <v>32</v>
      </c>
      <c r="B208" s="537" t="s">
        <v>35</v>
      </c>
      <c r="C208" s="536"/>
      <c r="D208" s="536"/>
      <c r="E208" s="20"/>
      <c r="F208" s="20"/>
      <c r="G208" s="536">
        <f t="shared" si="86"/>
        <v>0</v>
      </c>
      <c r="H208" s="536">
        <f t="shared" si="87"/>
        <v>0</v>
      </c>
      <c r="I208" s="20"/>
      <c r="J208" s="20"/>
      <c r="K208" s="20"/>
      <c r="L208" s="20"/>
      <c r="M208" s="20">
        <f t="shared" si="88"/>
        <v>0</v>
      </c>
      <c r="N208" s="20">
        <f t="shared" si="89"/>
        <v>0</v>
      </c>
      <c r="O208" s="21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9">
        <f>H199</f>
        <v>18</v>
      </c>
      <c r="AB208" s="9">
        <f>E199</f>
        <v>0</v>
      </c>
      <c r="AC208" s="22" t="str">
        <f>A199</f>
        <v>CT2</v>
      </c>
      <c r="AD208" s="9" t="str">
        <f t="shared" si="90"/>
        <v>TSN</v>
      </c>
      <c r="AE208" s="9">
        <f t="shared" si="91"/>
        <v>0</v>
      </c>
      <c r="AF208" s="23">
        <f t="shared" si="92"/>
        <v>0</v>
      </c>
      <c r="AG208" s="9"/>
      <c r="AH208" s="9"/>
      <c r="AI208" s="538"/>
      <c r="AJ208" s="538"/>
      <c r="AK208" s="11"/>
      <c r="AL208" s="11"/>
    </row>
    <row r="209" spans="1:38" s="16" customFormat="1" ht="12.75" customHeight="1">
      <c r="A209" s="24" t="s">
        <v>33</v>
      </c>
      <c r="B209" s="537" t="s">
        <v>34</v>
      </c>
      <c r="C209" s="536"/>
      <c r="D209" s="536"/>
      <c r="E209" s="26">
        <v>20</v>
      </c>
      <c r="F209" s="26">
        <v>400</v>
      </c>
      <c r="G209" s="536">
        <f t="shared" si="86"/>
        <v>20</v>
      </c>
      <c r="H209" s="536">
        <f t="shared" si="87"/>
        <v>400</v>
      </c>
      <c r="I209" s="20"/>
      <c r="J209" s="20"/>
      <c r="K209" s="20"/>
      <c r="L209" s="20"/>
      <c r="M209" s="20">
        <f t="shared" si="88"/>
        <v>0</v>
      </c>
      <c r="N209" s="20">
        <f t="shared" si="89"/>
        <v>0</v>
      </c>
      <c r="O209" s="21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9">
        <f>H199</f>
        <v>18</v>
      </c>
      <c r="AB209" s="9">
        <f>E199</f>
        <v>0</v>
      </c>
      <c r="AC209" s="22" t="str">
        <f>A199</f>
        <v>CT2</v>
      </c>
      <c r="AD209" s="9" t="str">
        <f t="shared" si="90"/>
        <v>WUH</v>
      </c>
      <c r="AE209" s="9">
        <f t="shared" si="91"/>
        <v>0</v>
      </c>
      <c r="AF209" s="23">
        <f t="shared" si="92"/>
        <v>20</v>
      </c>
      <c r="AG209" s="9"/>
      <c r="AH209" s="9"/>
      <c r="AI209" s="538"/>
      <c r="AJ209" s="538"/>
      <c r="AK209" s="11"/>
      <c r="AL209" s="11"/>
    </row>
    <row r="210" spans="1:38" s="16" customFormat="1" ht="12.75" customHeight="1">
      <c r="A210" s="24"/>
      <c r="B210" s="537"/>
      <c r="C210" s="536"/>
      <c r="D210" s="536"/>
      <c r="E210" s="20"/>
      <c r="F210" s="20"/>
      <c r="G210" s="536">
        <f t="shared" si="86"/>
        <v>0</v>
      </c>
      <c r="H210" s="536">
        <f t="shared" si="87"/>
        <v>0</v>
      </c>
      <c r="I210" s="20"/>
      <c r="J210" s="20"/>
      <c r="K210" s="20"/>
      <c r="L210" s="20"/>
      <c r="M210" s="20">
        <f t="shared" si="88"/>
        <v>0</v>
      </c>
      <c r="N210" s="20">
        <f t="shared" si="89"/>
        <v>0</v>
      </c>
      <c r="O210" s="2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9">
        <f>H199</f>
        <v>18</v>
      </c>
      <c r="AB210" s="9">
        <f>E199</f>
        <v>0</v>
      </c>
      <c r="AC210" s="22" t="str">
        <f>A199</f>
        <v>CT2</v>
      </c>
      <c r="AD210" s="9">
        <f t="shared" si="90"/>
        <v>0</v>
      </c>
      <c r="AE210" s="9">
        <f t="shared" si="91"/>
        <v>0</v>
      </c>
      <c r="AF210" s="23">
        <f t="shared" si="92"/>
        <v>0</v>
      </c>
      <c r="AG210" s="9"/>
      <c r="AH210" s="9"/>
      <c r="AI210" s="538"/>
      <c r="AJ210" s="538"/>
      <c r="AK210" s="11"/>
      <c r="AL210" s="11"/>
    </row>
    <row r="211" spans="1:38" s="16" customFormat="1" ht="12.75" customHeight="1">
      <c r="A211" s="24" t="s">
        <v>21</v>
      </c>
      <c r="B211" s="27" t="s">
        <v>35</v>
      </c>
      <c r="C211" s="536"/>
      <c r="D211" s="536"/>
      <c r="E211" s="20"/>
      <c r="F211" s="20"/>
      <c r="G211" s="536">
        <f t="shared" si="86"/>
        <v>0</v>
      </c>
      <c r="H211" s="536">
        <f t="shared" si="87"/>
        <v>0</v>
      </c>
      <c r="I211" s="20"/>
      <c r="J211" s="20"/>
      <c r="K211" s="20"/>
      <c r="L211" s="20"/>
      <c r="M211" s="20">
        <f t="shared" si="88"/>
        <v>0</v>
      </c>
      <c r="N211" s="20">
        <f t="shared" si="89"/>
        <v>0</v>
      </c>
      <c r="O211" s="21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9">
        <f>H199</f>
        <v>18</v>
      </c>
      <c r="AB211" s="9">
        <f>E199</f>
        <v>0</v>
      </c>
      <c r="AC211" s="22" t="str">
        <f>A199</f>
        <v>CT2</v>
      </c>
      <c r="AD211" s="9" t="str">
        <f t="shared" si="90"/>
        <v>COSCO T/S</v>
      </c>
      <c r="AE211" s="9">
        <f t="shared" si="91"/>
        <v>0</v>
      </c>
      <c r="AF211" s="23">
        <f t="shared" si="92"/>
        <v>0</v>
      </c>
      <c r="AG211" s="9"/>
      <c r="AH211" s="9"/>
      <c r="AI211" s="538"/>
      <c r="AJ211" s="538"/>
      <c r="AK211" s="11"/>
      <c r="AL211" s="11"/>
    </row>
    <row r="212" spans="1:38" s="16" customFormat="1" ht="12.75" customHeight="1">
      <c r="A212" s="24" t="s">
        <v>21</v>
      </c>
      <c r="B212" s="537" t="s">
        <v>34</v>
      </c>
      <c r="D212" s="536"/>
      <c r="E212" s="20"/>
      <c r="F212" s="20"/>
      <c r="G212" s="536">
        <f>E212-C213</f>
        <v>-1967</v>
      </c>
      <c r="H212" s="536">
        <f t="shared" si="87"/>
        <v>0</v>
      </c>
      <c r="I212" s="20"/>
      <c r="J212" s="20"/>
      <c r="K212" s="20"/>
      <c r="L212" s="20"/>
      <c r="M212" s="20">
        <f t="shared" si="88"/>
        <v>0</v>
      </c>
      <c r="N212" s="20">
        <f t="shared" si="89"/>
        <v>0</v>
      </c>
      <c r="O212" s="2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9">
        <f>H199</f>
        <v>18</v>
      </c>
      <c r="AB212" s="9">
        <f>E199</f>
        <v>0</v>
      </c>
      <c r="AC212" s="22" t="str">
        <f>A199</f>
        <v>CT2</v>
      </c>
      <c r="AD212" s="9" t="str">
        <f t="shared" si="90"/>
        <v>COSCO T/S</v>
      </c>
      <c r="AE212" s="9">
        <f>C213</f>
        <v>1967</v>
      </c>
      <c r="AF212" s="23">
        <f t="shared" si="92"/>
        <v>0</v>
      </c>
      <c r="AG212" s="9"/>
      <c r="AH212" s="9"/>
      <c r="AI212" s="538"/>
      <c r="AJ212" s="538"/>
      <c r="AK212" s="11"/>
      <c r="AL212" s="11"/>
    </row>
    <row r="213" spans="1:38" s="32" customFormat="1" ht="12.75" customHeight="1">
      <c r="A213" s="24" t="s">
        <v>22</v>
      </c>
      <c r="B213" s="28"/>
      <c r="C213" s="536">
        <v>1967</v>
      </c>
      <c r="D213" s="29">
        <v>31472</v>
      </c>
      <c r="E213" s="568">
        <f>SUM(E203:E212)</f>
        <v>1680</v>
      </c>
      <c r="F213" s="30">
        <f>SUM(F203:F212)</f>
        <v>15900</v>
      </c>
      <c r="G213" s="29" t="e">
        <f>E213-#REF!</f>
        <v>#REF!</v>
      </c>
      <c r="H213" s="29">
        <f t="shared" si="87"/>
        <v>-15572</v>
      </c>
      <c r="I213" s="31">
        <f t="shared" ref="I213:N213" si="93">SUM(I203:I212)</f>
        <v>0</v>
      </c>
      <c r="J213" s="31">
        <f t="shared" si="93"/>
        <v>0</v>
      </c>
      <c r="K213" s="31">
        <f t="shared" si="93"/>
        <v>0</v>
      </c>
      <c r="L213" s="31">
        <f t="shared" si="93"/>
        <v>0</v>
      </c>
      <c r="M213" s="31">
        <f t="shared" si="93"/>
        <v>0</v>
      </c>
      <c r="N213" s="31">
        <f t="shared" si="93"/>
        <v>0</v>
      </c>
      <c r="O213" s="21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9"/>
      <c r="AB213" s="9"/>
      <c r="AC213" s="22"/>
      <c r="AD213" s="9"/>
      <c r="AE213" s="9"/>
      <c r="AF213" s="9"/>
      <c r="AG213" s="9"/>
      <c r="AH213" s="9"/>
      <c r="AI213" s="538"/>
      <c r="AJ213" s="538"/>
      <c r="AK213" s="538"/>
      <c r="AL213" s="538"/>
    </row>
    <row r="214" spans="1:38" s="32" customFormat="1" ht="12.75" customHeight="1">
      <c r="A214" s="33"/>
      <c r="C214" s="34"/>
      <c r="E214" s="258">
        <f>E213/C213</f>
        <v>0.85409252669039148</v>
      </c>
      <c r="F214" s="258">
        <f>F213/D213</f>
        <v>0.50521098118962893</v>
      </c>
      <c r="I214" s="15"/>
      <c r="J214" s="36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9"/>
      <c r="AB214" s="9"/>
      <c r="AC214" s="22"/>
      <c r="AD214" s="9"/>
      <c r="AE214" s="9"/>
      <c r="AF214" s="9"/>
      <c r="AG214" s="9"/>
      <c r="AH214" s="9"/>
      <c r="AI214" s="538"/>
      <c r="AJ214" s="538"/>
      <c r="AK214" s="538"/>
      <c r="AL214" s="538"/>
    </row>
  </sheetData>
  <protectedRanges>
    <protectedRange sqref="F1 F19 F37 F55 F73 F91 F109 F127 F145 F163 F181 F199" name="区域1"/>
  </protectedRanges>
  <mergeCells count="72">
    <mergeCell ref="C200:D201"/>
    <mergeCell ref="E200:F201"/>
    <mergeCell ref="G200:H201"/>
    <mergeCell ref="I200:N200"/>
    <mergeCell ref="O200:O202"/>
    <mergeCell ref="M201:N201"/>
    <mergeCell ref="C164:D165"/>
    <mergeCell ref="E164:F165"/>
    <mergeCell ref="G164:H165"/>
    <mergeCell ref="I164:N164"/>
    <mergeCell ref="O164:O166"/>
    <mergeCell ref="M165:N165"/>
    <mergeCell ref="C20:D21"/>
    <mergeCell ref="E20:F21"/>
    <mergeCell ref="G20:H21"/>
    <mergeCell ref="I20:N20"/>
    <mergeCell ref="O20:O22"/>
    <mergeCell ref="M21:N21"/>
    <mergeCell ref="C2:D3"/>
    <mergeCell ref="E2:F3"/>
    <mergeCell ref="G2:H3"/>
    <mergeCell ref="I2:N2"/>
    <mergeCell ref="O2:O4"/>
    <mergeCell ref="M3:N3"/>
    <mergeCell ref="C38:D39"/>
    <mergeCell ref="E38:F39"/>
    <mergeCell ref="G38:H39"/>
    <mergeCell ref="I38:N38"/>
    <mergeCell ref="O38:O40"/>
    <mergeCell ref="M39:N39"/>
    <mergeCell ref="C56:D57"/>
    <mergeCell ref="E56:F57"/>
    <mergeCell ref="G56:H57"/>
    <mergeCell ref="I56:N56"/>
    <mergeCell ref="O56:O58"/>
    <mergeCell ref="M57:N57"/>
    <mergeCell ref="C74:D75"/>
    <mergeCell ref="E74:F75"/>
    <mergeCell ref="G74:H75"/>
    <mergeCell ref="I74:N74"/>
    <mergeCell ref="O74:O76"/>
    <mergeCell ref="M75:N75"/>
    <mergeCell ref="C92:D93"/>
    <mergeCell ref="E92:F93"/>
    <mergeCell ref="G92:H93"/>
    <mergeCell ref="I92:N92"/>
    <mergeCell ref="O92:O94"/>
    <mergeCell ref="M93:N93"/>
    <mergeCell ref="C110:D111"/>
    <mergeCell ref="E110:F111"/>
    <mergeCell ref="G110:H111"/>
    <mergeCell ref="I110:N110"/>
    <mergeCell ref="O110:O112"/>
    <mergeCell ref="M111:N111"/>
    <mergeCell ref="C128:D129"/>
    <mergeCell ref="E128:F129"/>
    <mergeCell ref="G128:H129"/>
    <mergeCell ref="I128:N128"/>
    <mergeCell ref="O128:O130"/>
    <mergeCell ref="M129:N129"/>
    <mergeCell ref="C146:D147"/>
    <mergeCell ref="E146:F147"/>
    <mergeCell ref="G146:H147"/>
    <mergeCell ref="I146:N146"/>
    <mergeCell ref="O146:O148"/>
    <mergeCell ref="M147:N147"/>
    <mergeCell ref="C182:D183"/>
    <mergeCell ref="E182:F183"/>
    <mergeCell ref="G182:H183"/>
    <mergeCell ref="I182:N182"/>
    <mergeCell ref="O182:O184"/>
    <mergeCell ref="M183:N18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L142"/>
  <sheetViews>
    <sheetView topLeftCell="A109" workbookViewId="0">
      <selection activeCell="E143" sqref="E143"/>
    </sheetView>
  </sheetViews>
  <sheetFormatPr defaultRowHeight="13.5"/>
  <cols>
    <col min="1" max="1" width="13.5" bestFit="1" customWidth="1"/>
    <col min="5" max="6" width="10.125" bestFit="1" customWidth="1"/>
  </cols>
  <sheetData>
    <row r="1" spans="1:38" s="12" customFormat="1" ht="12.75" hidden="1" customHeight="1">
      <c r="A1" s="1" t="s">
        <v>23</v>
      </c>
      <c r="B1" s="2" t="s">
        <v>37</v>
      </c>
      <c r="C1" s="3"/>
      <c r="D1" s="4"/>
      <c r="E1" s="2" t="s">
        <v>39</v>
      </c>
      <c r="F1" s="2"/>
      <c r="G1" s="1" t="s">
        <v>0</v>
      </c>
      <c r="H1" s="5">
        <v>7</v>
      </c>
      <c r="I1" s="4"/>
      <c r="J1" s="6" t="s">
        <v>26</v>
      </c>
      <c r="K1" s="2">
        <v>0</v>
      </c>
      <c r="L1" s="1"/>
      <c r="M1" s="7"/>
      <c r="N1" s="2"/>
      <c r="O1" s="4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hidden="1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hidden="1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 t="s">
        <v>9</v>
      </c>
      <c r="K3" s="19" t="s">
        <v>10</v>
      </c>
      <c r="L3" s="19" t="s">
        <v>11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hidden="1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hidden="1" customHeight="1">
      <c r="A5" s="24" t="s">
        <v>38</v>
      </c>
      <c r="B5" s="18">
        <v>43144</v>
      </c>
      <c r="C5" s="19">
        <v>995</v>
      </c>
      <c r="D5" s="19">
        <v>14060</v>
      </c>
      <c r="E5" s="20">
        <v>728</v>
      </c>
      <c r="F5" s="20">
        <v>12562</v>
      </c>
      <c r="G5" s="19">
        <f t="shared" ref="G5:H9" si="0">E5-C5</f>
        <v>-267</v>
      </c>
      <c r="H5" s="19">
        <f t="shared" si="0"/>
        <v>-1498</v>
      </c>
      <c r="I5" s="25"/>
      <c r="J5" s="25"/>
      <c r="K5" s="20"/>
      <c r="L5" s="20"/>
      <c r="M5" s="20">
        <f t="shared" ref="M5:N8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7</v>
      </c>
      <c r="AB5" s="9" t="str">
        <f>E1</f>
        <v>CVT-QCO-028-N</v>
      </c>
      <c r="AC5" s="22" t="str">
        <f>A1</f>
        <v>CVT-T</v>
      </c>
      <c r="AD5" s="9" t="str">
        <f>A5</f>
        <v>LCH</v>
      </c>
      <c r="AE5" s="9">
        <f>C5</f>
        <v>995</v>
      </c>
      <c r="AF5" s="23">
        <f>E5</f>
        <v>728</v>
      </c>
      <c r="AG5" s="9"/>
      <c r="AH5" s="9"/>
      <c r="AI5" s="10"/>
      <c r="AJ5" s="10"/>
      <c r="AK5" s="11"/>
      <c r="AL5" s="11"/>
    </row>
    <row r="6" spans="1:38" s="16" customFormat="1" ht="12.75" hidden="1" customHeight="1">
      <c r="A6" s="24"/>
      <c r="B6" s="18"/>
      <c r="C6" s="19"/>
      <c r="D6" s="19"/>
      <c r="E6" s="20"/>
      <c r="F6" s="20"/>
      <c r="G6" s="19">
        <f t="shared" si="0"/>
        <v>0</v>
      </c>
      <c r="H6" s="19">
        <f t="shared" si="0"/>
        <v>0</v>
      </c>
      <c r="I6" s="20"/>
      <c r="J6" s="20"/>
      <c r="K6" s="20"/>
      <c r="L6" s="20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7</v>
      </c>
      <c r="AB6" s="9" t="str">
        <f>E1</f>
        <v>CVT-QCO-028-N</v>
      </c>
      <c r="AC6" s="22" t="str">
        <f>A1</f>
        <v>CVT-T</v>
      </c>
      <c r="AD6" s="9">
        <f>A6</f>
        <v>0</v>
      </c>
      <c r="AE6" s="9">
        <f>C6</f>
        <v>0</v>
      </c>
      <c r="AF6" s="23">
        <f>E6</f>
        <v>0</v>
      </c>
      <c r="AG6" s="9"/>
      <c r="AH6" s="9"/>
      <c r="AI6" s="10"/>
      <c r="AJ6" s="10"/>
      <c r="AK6" s="11"/>
      <c r="AL6" s="11"/>
    </row>
    <row r="7" spans="1:38" s="16" customFormat="1" ht="12.75" hidden="1" customHeight="1">
      <c r="A7" s="24"/>
      <c r="B7" s="27"/>
      <c r="C7" s="19"/>
      <c r="D7" s="19"/>
      <c r="E7" s="20"/>
      <c r="F7" s="20"/>
      <c r="G7" s="19">
        <f t="shared" si="0"/>
        <v>0</v>
      </c>
      <c r="H7" s="19">
        <f t="shared" si="0"/>
        <v>0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7</v>
      </c>
      <c r="AB7" s="9" t="str">
        <f>E1</f>
        <v>CVT-QCO-028-N</v>
      </c>
      <c r="AC7" s="22" t="str">
        <f>A1</f>
        <v>CVT-T</v>
      </c>
      <c r="AD7" s="9">
        <f>A7</f>
        <v>0</v>
      </c>
      <c r="AE7" s="9">
        <f>C7</f>
        <v>0</v>
      </c>
      <c r="AF7" s="23">
        <f>E7</f>
        <v>0</v>
      </c>
      <c r="AG7" s="9"/>
      <c r="AH7" s="9"/>
      <c r="AI7" s="10"/>
      <c r="AJ7" s="10"/>
      <c r="AK7" s="11"/>
      <c r="AL7" s="11"/>
    </row>
    <row r="8" spans="1:38" s="16" customFormat="1" ht="12.75" hidden="1" customHeight="1">
      <c r="A8" s="24" t="s">
        <v>21</v>
      </c>
      <c r="B8" s="18"/>
      <c r="C8" s="19"/>
      <c r="D8" s="19"/>
      <c r="E8" s="20"/>
      <c r="F8" s="20"/>
      <c r="G8" s="19">
        <f t="shared" si="0"/>
        <v>0</v>
      </c>
      <c r="H8" s="19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7</v>
      </c>
      <c r="AB8" s="9" t="str">
        <f>E1</f>
        <v>CVT-QCO-028-N</v>
      </c>
      <c r="AC8" s="22" t="str">
        <f>A1</f>
        <v>CVT-T</v>
      </c>
      <c r="AD8" s="9" t="str">
        <f>A8</f>
        <v>COSCO T/S</v>
      </c>
      <c r="AE8" s="9">
        <f>C8</f>
        <v>0</v>
      </c>
      <c r="AF8" s="23">
        <f>E8</f>
        <v>0</v>
      </c>
      <c r="AG8" s="9"/>
      <c r="AH8" s="9"/>
      <c r="AI8" s="10"/>
      <c r="AJ8" s="10"/>
      <c r="AK8" s="11"/>
      <c r="AL8" s="11"/>
    </row>
    <row r="9" spans="1:38" s="32" customFormat="1" ht="12.75" hidden="1" customHeight="1">
      <c r="A9" s="24" t="s">
        <v>22</v>
      </c>
      <c r="B9" s="28"/>
      <c r="C9" s="29">
        <v>995</v>
      </c>
      <c r="D9" s="29">
        <v>14060</v>
      </c>
      <c r="E9" s="30">
        <f>SUM(E5:E8)</f>
        <v>728</v>
      </c>
      <c r="F9" s="30">
        <f>SUM(F5:F8)</f>
        <v>12562</v>
      </c>
      <c r="G9" s="29">
        <f t="shared" si="0"/>
        <v>-267</v>
      </c>
      <c r="H9" s="29">
        <f t="shared" si="0"/>
        <v>-1498</v>
      </c>
      <c r="I9" s="31">
        <f t="shared" ref="I9:N9" si="2">SUM(I5:I8)</f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0</v>
      </c>
      <c r="N9" s="31">
        <f t="shared" si="2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"/>
      <c r="AJ9" s="10"/>
      <c r="AK9" s="10"/>
      <c r="AL9" s="10"/>
    </row>
    <row r="10" spans="1:38" s="32" customFormat="1" ht="12.75" hidden="1" customHeight="1">
      <c r="A10" s="33"/>
      <c r="C10" s="34"/>
      <c r="E10" s="35">
        <f>E9/C9</f>
        <v>0.73165829145728645</v>
      </c>
      <c r="F10" s="35">
        <f>F9/D9</f>
        <v>0.89345661450924607</v>
      </c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/>
      <c r="AB10" s="9"/>
      <c r="AC10" s="22"/>
      <c r="AD10" s="9"/>
      <c r="AE10" s="9"/>
      <c r="AF10" s="9"/>
      <c r="AG10" s="9"/>
      <c r="AH10" s="9"/>
      <c r="AI10" s="10"/>
      <c r="AJ10" s="10"/>
      <c r="AK10" s="10"/>
      <c r="AL10" s="10"/>
    </row>
    <row r="11" spans="1:38" hidden="1"/>
    <row r="12" spans="1:38" hidden="1"/>
    <row r="13" spans="1:38" s="12" customFormat="1" ht="12.75" hidden="1" customHeight="1">
      <c r="A13" s="1" t="s">
        <v>23</v>
      </c>
      <c r="B13" s="2" t="s">
        <v>45</v>
      </c>
      <c r="C13" s="3"/>
      <c r="D13" s="4"/>
      <c r="E13" s="2"/>
      <c r="F13" s="2"/>
      <c r="G13" s="1" t="s">
        <v>0</v>
      </c>
      <c r="H13" s="5">
        <v>8</v>
      </c>
      <c r="I13" s="4"/>
      <c r="J13" s="6" t="s">
        <v>26</v>
      </c>
      <c r="K13" s="2">
        <v>0</v>
      </c>
      <c r="L13" s="1"/>
      <c r="M13" s="7"/>
      <c r="N13" s="2"/>
      <c r="O13" s="4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9"/>
      <c r="AB13" s="9"/>
      <c r="AC13" s="9"/>
      <c r="AD13" s="9"/>
      <c r="AE13" s="9"/>
      <c r="AF13" s="9"/>
      <c r="AG13" s="9"/>
      <c r="AH13" s="9"/>
      <c r="AI13" s="10"/>
      <c r="AJ13" s="10"/>
      <c r="AK13" s="11"/>
    </row>
    <row r="14" spans="1:38" s="16" customFormat="1" ht="12.75" hidden="1" customHeight="1">
      <c r="A14" s="13"/>
      <c r="B14" s="14"/>
      <c r="C14" s="646" t="s">
        <v>1</v>
      </c>
      <c r="D14" s="646"/>
      <c r="E14" s="646" t="s">
        <v>2</v>
      </c>
      <c r="F14" s="646"/>
      <c r="G14" s="646" t="s">
        <v>3</v>
      </c>
      <c r="H14" s="646"/>
      <c r="I14" s="646" t="s">
        <v>4</v>
      </c>
      <c r="J14" s="646"/>
      <c r="K14" s="646"/>
      <c r="L14" s="646"/>
      <c r="M14" s="646"/>
      <c r="N14" s="646"/>
      <c r="O14" s="647" t="s">
        <v>5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"/>
      <c r="AJ14" s="10"/>
      <c r="AK14" s="11"/>
      <c r="AL14" s="11"/>
    </row>
    <row r="15" spans="1:38" s="16" customFormat="1" ht="12.75" hidden="1" customHeight="1">
      <c r="A15" s="17" t="s">
        <v>6</v>
      </c>
      <c r="B15" s="18" t="s">
        <v>7</v>
      </c>
      <c r="C15" s="646"/>
      <c r="D15" s="646"/>
      <c r="E15" s="646"/>
      <c r="F15" s="646"/>
      <c r="G15" s="646"/>
      <c r="H15" s="646"/>
      <c r="I15" s="19" t="s">
        <v>8</v>
      </c>
      <c r="J15" s="19" t="s">
        <v>9</v>
      </c>
      <c r="K15" s="19" t="s">
        <v>10</v>
      </c>
      <c r="L15" s="19" t="s">
        <v>11</v>
      </c>
      <c r="M15" s="646" t="s">
        <v>12</v>
      </c>
      <c r="N15" s="646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9"/>
      <c r="AD15" s="9"/>
      <c r="AE15" s="9"/>
      <c r="AF15" s="9"/>
      <c r="AG15" s="9"/>
      <c r="AH15" s="9"/>
      <c r="AI15" s="10"/>
      <c r="AJ15" s="10"/>
      <c r="AK15" s="11"/>
      <c r="AL15" s="11"/>
    </row>
    <row r="16" spans="1:38" s="16" customFormat="1" ht="12.75" hidden="1" customHeight="1">
      <c r="A16" s="13"/>
      <c r="B16" s="14"/>
      <c r="C16" s="19" t="s">
        <v>13</v>
      </c>
      <c r="D16" s="19" t="s">
        <v>14</v>
      </c>
      <c r="E16" s="19" t="s">
        <v>13</v>
      </c>
      <c r="F16" s="19" t="s">
        <v>14</v>
      </c>
      <c r="G16" s="19" t="s">
        <v>13</v>
      </c>
      <c r="H16" s="19" t="s">
        <v>14</v>
      </c>
      <c r="I16" s="19" t="s">
        <v>13</v>
      </c>
      <c r="J16" s="19" t="s">
        <v>14</v>
      </c>
      <c r="K16" s="19" t="s">
        <v>13</v>
      </c>
      <c r="L16" s="19" t="s">
        <v>14</v>
      </c>
      <c r="M16" s="19"/>
      <c r="N16" s="19"/>
      <c r="O16" s="64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20</v>
      </c>
      <c r="AG16" s="9"/>
      <c r="AH16" s="9"/>
      <c r="AI16" s="10"/>
      <c r="AJ16" s="10"/>
      <c r="AK16" s="11"/>
      <c r="AL16" s="11"/>
    </row>
    <row r="17" spans="1:38" s="16" customFormat="1" ht="12.75" hidden="1" customHeight="1">
      <c r="A17" s="24" t="s">
        <v>54</v>
      </c>
      <c r="B17" s="18"/>
      <c r="C17" s="19"/>
      <c r="D17" s="19"/>
      <c r="E17" s="20"/>
      <c r="F17" s="20"/>
      <c r="G17" s="19">
        <f t="shared" ref="G17:H21" si="3">E17-C17</f>
        <v>0</v>
      </c>
      <c r="H17" s="19">
        <f t="shared" si="3"/>
        <v>0</v>
      </c>
      <c r="I17" s="25"/>
      <c r="J17" s="25"/>
      <c r="K17" s="20"/>
      <c r="L17" s="20"/>
      <c r="M17" s="20">
        <f t="shared" ref="M17:N20" si="4">I17+K17</f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H13</f>
        <v>8</v>
      </c>
      <c r="AB17" s="9">
        <f>E13</f>
        <v>0</v>
      </c>
      <c r="AC17" s="22" t="str">
        <f>A13</f>
        <v>CVT-T</v>
      </c>
      <c r="AD17" s="9" t="str">
        <f>A17</f>
        <v>LCH</v>
      </c>
      <c r="AE17" s="9">
        <f>C17</f>
        <v>0</v>
      </c>
      <c r="AF17" s="23">
        <f>E17</f>
        <v>0</v>
      </c>
      <c r="AG17" s="9"/>
      <c r="AH17" s="9"/>
      <c r="AI17" s="10"/>
      <c r="AJ17" s="10"/>
      <c r="AK17" s="11"/>
      <c r="AL17" s="11"/>
    </row>
    <row r="18" spans="1:38" s="16" customFormat="1" ht="12.75" hidden="1" customHeight="1">
      <c r="A18" s="24"/>
      <c r="B18" s="18"/>
      <c r="C18" s="19"/>
      <c r="D18" s="19"/>
      <c r="E18" s="20"/>
      <c r="F18" s="20"/>
      <c r="G18" s="19">
        <f t="shared" si="3"/>
        <v>0</v>
      </c>
      <c r="H18" s="19">
        <f t="shared" si="3"/>
        <v>0</v>
      </c>
      <c r="I18" s="20"/>
      <c r="J18" s="20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H13</f>
        <v>8</v>
      </c>
      <c r="AB18" s="9">
        <f>E13</f>
        <v>0</v>
      </c>
      <c r="AC18" s="22" t="str">
        <f>A13</f>
        <v>CVT-T</v>
      </c>
      <c r="AD18" s="9">
        <f>A18</f>
        <v>0</v>
      </c>
      <c r="AE18" s="9">
        <f>C18</f>
        <v>0</v>
      </c>
      <c r="AF18" s="23">
        <f>E18</f>
        <v>0</v>
      </c>
      <c r="AG18" s="9"/>
      <c r="AH18" s="9"/>
      <c r="AI18" s="10"/>
      <c r="AJ18" s="10"/>
      <c r="AK18" s="11"/>
      <c r="AL18" s="11"/>
    </row>
    <row r="19" spans="1:38" s="16" customFormat="1" ht="12.75" hidden="1" customHeight="1">
      <c r="A19" s="24"/>
      <c r="B19" s="27"/>
      <c r="C19" s="19"/>
      <c r="D19" s="19"/>
      <c r="E19" s="20"/>
      <c r="F19" s="20"/>
      <c r="G19" s="19">
        <f t="shared" si="3"/>
        <v>0</v>
      </c>
      <c r="H19" s="19">
        <f t="shared" si="3"/>
        <v>0</v>
      </c>
      <c r="I19" s="20"/>
      <c r="J19" s="20"/>
      <c r="K19" s="20"/>
      <c r="L19" s="20"/>
      <c r="M19" s="20">
        <f t="shared" si="4"/>
        <v>0</v>
      </c>
      <c r="N19" s="20">
        <f t="shared" si="4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>
        <f>H13</f>
        <v>8</v>
      </c>
      <c r="AB19" s="9">
        <f>E13</f>
        <v>0</v>
      </c>
      <c r="AC19" s="22" t="str">
        <f>A13</f>
        <v>CVT-T</v>
      </c>
      <c r="AD19" s="9">
        <f>A19</f>
        <v>0</v>
      </c>
      <c r="AE19" s="9">
        <f>C19</f>
        <v>0</v>
      </c>
      <c r="AF19" s="23">
        <f>E19</f>
        <v>0</v>
      </c>
      <c r="AG19" s="9"/>
      <c r="AH19" s="9"/>
      <c r="AI19" s="10"/>
      <c r="AJ19" s="10"/>
      <c r="AK19" s="11"/>
      <c r="AL19" s="11"/>
    </row>
    <row r="20" spans="1:38" s="16" customFormat="1" ht="12.75" hidden="1" customHeight="1">
      <c r="A20" s="24" t="s">
        <v>21</v>
      </c>
      <c r="B20" s="18"/>
      <c r="C20" s="19"/>
      <c r="D20" s="19"/>
      <c r="E20" s="20"/>
      <c r="F20" s="20"/>
      <c r="G20" s="19">
        <f t="shared" si="3"/>
        <v>0</v>
      </c>
      <c r="H20" s="19">
        <f t="shared" si="3"/>
        <v>0</v>
      </c>
      <c r="I20" s="20"/>
      <c r="J20" s="20"/>
      <c r="K20" s="20"/>
      <c r="L20" s="20"/>
      <c r="M20" s="20">
        <f t="shared" si="4"/>
        <v>0</v>
      </c>
      <c r="N20" s="20">
        <f t="shared" si="4"/>
        <v>0</v>
      </c>
      <c r="O20" s="2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>
        <f>H13</f>
        <v>8</v>
      </c>
      <c r="AB20" s="9">
        <f>E13</f>
        <v>0</v>
      </c>
      <c r="AC20" s="22" t="str">
        <f>A13</f>
        <v>CVT-T</v>
      </c>
      <c r="AD20" s="9" t="str">
        <f>A20</f>
        <v>COSCO T/S</v>
      </c>
      <c r="AE20" s="9">
        <f>C20</f>
        <v>0</v>
      </c>
      <c r="AF20" s="23">
        <f>E20</f>
        <v>0</v>
      </c>
      <c r="AG20" s="9"/>
      <c r="AH20" s="9"/>
      <c r="AI20" s="10"/>
      <c r="AJ20" s="10"/>
      <c r="AK20" s="11"/>
      <c r="AL20" s="11"/>
    </row>
    <row r="21" spans="1:38" s="32" customFormat="1" ht="12.75" hidden="1" customHeight="1">
      <c r="A21" s="24" t="s">
        <v>22</v>
      </c>
      <c r="B21" s="28"/>
      <c r="C21" s="29"/>
      <c r="D21" s="29"/>
      <c r="E21" s="30">
        <f>SUM(E17:E20)</f>
        <v>0</v>
      </c>
      <c r="F21" s="30">
        <f>SUM(F17:F20)</f>
        <v>0</v>
      </c>
      <c r="G21" s="29">
        <f t="shared" si="3"/>
        <v>0</v>
      </c>
      <c r="H21" s="29">
        <f t="shared" si="3"/>
        <v>0</v>
      </c>
      <c r="I21" s="31">
        <f t="shared" ref="I21:N21" si="5">SUM(I17:I20)</f>
        <v>0</v>
      </c>
      <c r="J21" s="31">
        <f t="shared" si="5"/>
        <v>0</v>
      </c>
      <c r="K21" s="31">
        <f t="shared" si="5"/>
        <v>0</v>
      </c>
      <c r="L21" s="31">
        <f t="shared" si="5"/>
        <v>0</v>
      </c>
      <c r="M21" s="31">
        <f t="shared" si="5"/>
        <v>0</v>
      </c>
      <c r="N21" s="31">
        <f t="shared" si="5"/>
        <v>0</v>
      </c>
      <c r="O21" s="2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/>
      <c r="AB21" s="9"/>
      <c r="AC21" s="22"/>
      <c r="AD21" s="9"/>
      <c r="AE21" s="9"/>
      <c r="AF21" s="9"/>
      <c r="AG21" s="9"/>
      <c r="AH21" s="9"/>
      <c r="AI21" s="10"/>
      <c r="AJ21" s="10"/>
      <c r="AK21" s="10"/>
      <c r="AL21" s="10"/>
    </row>
    <row r="22" spans="1:38" s="32" customFormat="1" ht="12.75" hidden="1" customHeight="1">
      <c r="A22" s="33"/>
      <c r="C22" s="34"/>
      <c r="E22" s="35" t="e">
        <f>E21/C21</f>
        <v>#DIV/0!</v>
      </c>
      <c r="F22" s="35" t="e">
        <f>F21/D21</f>
        <v>#DIV/0!</v>
      </c>
      <c r="I22" s="15"/>
      <c r="J22" s="3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/>
      <c r="AB22" s="9"/>
      <c r="AC22" s="22"/>
      <c r="AD22" s="9"/>
      <c r="AE22" s="9"/>
      <c r="AF22" s="9"/>
      <c r="AG22" s="9"/>
      <c r="AH22" s="9"/>
      <c r="AI22" s="10"/>
      <c r="AJ22" s="10"/>
      <c r="AK22" s="10"/>
      <c r="AL22" s="10"/>
    </row>
    <row r="23" spans="1:38" hidden="1"/>
    <row r="24" spans="1:38" hidden="1"/>
    <row r="25" spans="1:38" s="12" customFormat="1" ht="12.75" hidden="1" customHeight="1">
      <c r="A25" s="1" t="s">
        <v>23</v>
      </c>
      <c r="B25" s="2" t="s">
        <v>52</v>
      </c>
      <c r="C25" s="3"/>
      <c r="D25" s="4"/>
      <c r="E25" s="2" t="s">
        <v>53</v>
      </c>
      <c r="F25" s="2"/>
      <c r="G25" s="1" t="s">
        <v>0</v>
      </c>
      <c r="H25" s="5">
        <v>9</v>
      </c>
      <c r="I25" s="4"/>
      <c r="J25" s="6" t="s">
        <v>26</v>
      </c>
      <c r="K25" s="2">
        <v>0</v>
      </c>
      <c r="L25" s="1"/>
      <c r="M25" s="7"/>
      <c r="N25" s="2"/>
      <c r="O25" s="4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9"/>
      <c r="AB25" s="9"/>
      <c r="AC25" s="9"/>
      <c r="AD25" s="9"/>
      <c r="AE25" s="9"/>
      <c r="AF25" s="9"/>
      <c r="AG25" s="9"/>
      <c r="AH25" s="9"/>
      <c r="AI25" s="10"/>
      <c r="AJ25" s="10"/>
      <c r="AK25" s="11"/>
    </row>
    <row r="26" spans="1:38" s="16" customFormat="1" ht="12.75" hidden="1" customHeight="1">
      <c r="A26" s="13"/>
      <c r="B26" s="14"/>
      <c r="C26" s="646" t="s">
        <v>1</v>
      </c>
      <c r="D26" s="646"/>
      <c r="E26" s="646" t="s">
        <v>2</v>
      </c>
      <c r="F26" s="646"/>
      <c r="G26" s="646" t="s">
        <v>3</v>
      </c>
      <c r="H26" s="646"/>
      <c r="I26" s="646" t="s">
        <v>4</v>
      </c>
      <c r="J26" s="646"/>
      <c r="K26" s="646"/>
      <c r="L26" s="646"/>
      <c r="M26" s="646"/>
      <c r="N26" s="646"/>
      <c r="O26" s="647" t="s">
        <v>5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/>
      <c r="AB26" s="9"/>
      <c r="AC26" s="9"/>
      <c r="AD26" s="9"/>
      <c r="AE26" s="9"/>
      <c r="AF26" s="9"/>
      <c r="AG26" s="9"/>
      <c r="AH26" s="9"/>
      <c r="AI26" s="10"/>
      <c r="AJ26" s="10"/>
      <c r="AK26" s="11"/>
      <c r="AL26" s="11"/>
    </row>
    <row r="27" spans="1:38" s="16" customFormat="1" ht="12.75" hidden="1" customHeight="1">
      <c r="A27" s="17" t="s">
        <v>6</v>
      </c>
      <c r="B27" s="18" t="s">
        <v>7</v>
      </c>
      <c r="C27" s="646"/>
      <c r="D27" s="646"/>
      <c r="E27" s="646"/>
      <c r="F27" s="646"/>
      <c r="G27" s="646"/>
      <c r="H27" s="646"/>
      <c r="I27" s="19" t="s">
        <v>8</v>
      </c>
      <c r="J27" s="19" t="s">
        <v>9</v>
      </c>
      <c r="K27" s="19" t="s">
        <v>10</v>
      </c>
      <c r="L27" s="19" t="s">
        <v>11</v>
      </c>
      <c r="M27" s="646" t="s">
        <v>12</v>
      </c>
      <c r="N27" s="646"/>
      <c r="O27" s="64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/>
      <c r="AB27" s="9"/>
      <c r="AC27" s="9"/>
      <c r="AD27" s="9"/>
      <c r="AE27" s="9"/>
      <c r="AF27" s="9"/>
      <c r="AG27" s="9"/>
      <c r="AH27" s="9"/>
      <c r="AI27" s="10"/>
      <c r="AJ27" s="10"/>
      <c r="AK27" s="11"/>
      <c r="AL27" s="11"/>
    </row>
    <row r="28" spans="1:38" s="16" customFormat="1" ht="12.75" hidden="1" customHeight="1">
      <c r="A28" s="13"/>
      <c r="B28" s="14"/>
      <c r="C28" s="19" t="s">
        <v>13</v>
      </c>
      <c r="D28" s="19" t="s">
        <v>14</v>
      </c>
      <c r="E28" s="19" t="s">
        <v>13</v>
      </c>
      <c r="F28" s="19" t="s">
        <v>14</v>
      </c>
      <c r="G28" s="19" t="s">
        <v>13</v>
      </c>
      <c r="H28" s="19" t="s">
        <v>14</v>
      </c>
      <c r="I28" s="19" t="s">
        <v>13</v>
      </c>
      <c r="J28" s="19" t="s">
        <v>14</v>
      </c>
      <c r="K28" s="19" t="s">
        <v>13</v>
      </c>
      <c r="L28" s="19" t="s">
        <v>14</v>
      </c>
      <c r="M28" s="19"/>
      <c r="N28" s="19"/>
      <c r="O28" s="64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 t="s">
        <v>15</v>
      </c>
      <c r="AB28" s="9" t="s">
        <v>16</v>
      </c>
      <c r="AC28" s="9" t="s">
        <v>17</v>
      </c>
      <c r="AD28" s="9" t="s">
        <v>18</v>
      </c>
      <c r="AE28" s="9" t="s">
        <v>19</v>
      </c>
      <c r="AF28" s="9" t="s">
        <v>20</v>
      </c>
      <c r="AG28" s="9"/>
      <c r="AH28" s="9"/>
      <c r="AI28" s="10"/>
      <c r="AJ28" s="10"/>
      <c r="AK28" s="11"/>
      <c r="AL28" s="11"/>
    </row>
    <row r="29" spans="1:38" s="16" customFormat="1" ht="12.75" hidden="1" customHeight="1">
      <c r="A29" s="24" t="s">
        <v>54</v>
      </c>
      <c r="B29" s="18">
        <v>43159</v>
      </c>
      <c r="C29" s="19">
        <v>1900</v>
      </c>
      <c r="D29" s="19">
        <v>18560</v>
      </c>
      <c r="E29" s="20">
        <v>1260</v>
      </c>
      <c r="F29" s="20">
        <v>20669</v>
      </c>
      <c r="G29" s="19">
        <f t="shared" ref="G29:H33" si="6">E29-C29</f>
        <v>-640</v>
      </c>
      <c r="H29" s="19">
        <f t="shared" si="6"/>
        <v>2109</v>
      </c>
      <c r="I29" s="25"/>
      <c r="J29" s="25"/>
      <c r="K29" s="20"/>
      <c r="L29" s="20"/>
      <c r="M29" s="20">
        <f t="shared" ref="M29:N32" si="7">I29+K29</f>
        <v>0</v>
      </c>
      <c r="N29" s="20">
        <f t="shared" si="7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H25</f>
        <v>9</v>
      </c>
      <c r="AB29" s="9" t="str">
        <f>E25</f>
        <v>CVT-REY-099-N</v>
      </c>
      <c r="AC29" s="22" t="str">
        <f>A25</f>
        <v>CVT-T</v>
      </c>
      <c r="AD29" s="9" t="str">
        <f>A29</f>
        <v>LCH</v>
      </c>
      <c r="AE29" s="9">
        <f>C29</f>
        <v>1900</v>
      </c>
      <c r="AF29" s="23">
        <f>E29</f>
        <v>1260</v>
      </c>
      <c r="AG29" s="9"/>
      <c r="AH29" s="9"/>
      <c r="AI29" s="10"/>
      <c r="AJ29" s="10"/>
      <c r="AK29" s="11"/>
      <c r="AL29" s="11"/>
    </row>
    <row r="30" spans="1:38" s="16" customFormat="1" ht="12.75" hidden="1" customHeight="1">
      <c r="A30" s="24"/>
      <c r="B30" s="18"/>
      <c r="C30" s="19"/>
      <c r="D30" s="19"/>
      <c r="E30" s="20"/>
      <c r="F30" s="20"/>
      <c r="G30" s="19">
        <f t="shared" si="6"/>
        <v>0</v>
      </c>
      <c r="H30" s="19">
        <f t="shared" si="6"/>
        <v>0</v>
      </c>
      <c r="I30" s="20"/>
      <c r="J30" s="20"/>
      <c r="K30" s="20"/>
      <c r="L30" s="20"/>
      <c r="M30" s="20">
        <f t="shared" si="7"/>
        <v>0</v>
      </c>
      <c r="N30" s="20">
        <f t="shared" si="7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H25</f>
        <v>9</v>
      </c>
      <c r="AB30" s="9" t="str">
        <f>E25</f>
        <v>CVT-REY-099-N</v>
      </c>
      <c r="AC30" s="22" t="str">
        <f>A25</f>
        <v>CVT-T</v>
      </c>
      <c r="AD30" s="9">
        <f>A30</f>
        <v>0</v>
      </c>
      <c r="AE30" s="9">
        <f>C30</f>
        <v>0</v>
      </c>
      <c r="AF30" s="23">
        <f>E30</f>
        <v>0</v>
      </c>
      <c r="AG30" s="9"/>
      <c r="AH30" s="9"/>
      <c r="AI30" s="10"/>
      <c r="AJ30" s="10"/>
      <c r="AK30" s="11"/>
      <c r="AL30" s="11"/>
    </row>
    <row r="31" spans="1:38" s="16" customFormat="1" ht="12.75" hidden="1" customHeight="1">
      <c r="A31" s="24"/>
      <c r="B31" s="27"/>
      <c r="C31" s="19"/>
      <c r="D31" s="19"/>
      <c r="E31" s="20"/>
      <c r="F31" s="20"/>
      <c r="G31" s="19">
        <f t="shared" si="6"/>
        <v>0</v>
      </c>
      <c r="H31" s="19">
        <f t="shared" si="6"/>
        <v>0</v>
      </c>
      <c r="I31" s="20"/>
      <c r="J31" s="20"/>
      <c r="K31" s="20"/>
      <c r="L31" s="20"/>
      <c r="M31" s="20">
        <f t="shared" si="7"/>
        <v>0</v>
      </c>
      <c r="N31" s="20">
        <f t="shared" si="7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>
        <f>H25</f>
        <v>9</v>
      </c>
      <c r="AB31" s="9" t="str">
        <f>E25</f>
        <v>CVT-REY-099-N</v>
      </c>
      <c r="AC31" s="22" t="str">
        <f>A25</f>
        <v>CVT-T</v>
      </c>
      <c r="AD31" s="9">
        <f>A31</f>
        <v>0</v>
      </c>
      <c r="AE31" s="9">
        <f>C31</f>
        <v>0</v>
      </c>
      <c r="AF31" s="23">
        <f>E31</f>
        <v>0</v>
      </c>
      <c r="AG31" s="9"/>
      <c r="AH31" s="9"/>
      <c r="AI31" s="10"/>
      <c r="AJ31" s="10"/>
      <c r="AK31" s="11"/>
      <c r="AL31" s="11"/>
    </row>
    <row r="32" spans="1:38" s="16" customFormat="1" ht="12.75" hidden="1" customHeight="1">
      <c r="A32" s="24" t="s">
        <v>21</v>
      </c>
      <c r="B32" s="18"/>
      <c r="C32" s="19"/>
      <c r="D32" s="19"/>
      <c r="E32" s="20"/>
      <c r="F32" s="20"/>
      <c r="G32" s="19">
        <f t="shared" si="6"/>
        <v>0</v>
      </c>
      <c r="H32" s="19">
        <f t="shared" si="6"/>
        <v>0</v>
      </c>
      <c r="I32" s="20"/>
      <c r="J32" s="20"/>
      <c r="K32" s="20"/>
      <c r="L32" s="20"/>
      <c r="M32" s="20">
        <f t="shared" si="7"/>
        <v>0</v>
      </c>
      <c r="N32" s="20">
        <f t="shared" si="7"/>
        <v>0</v>
      </c>
      <c r="O32" s="2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>
        <f>H25</f>
        <v>9</v>
      </c>
      <c r="AB32" s="9" t="str">
        <f>E25</f>
        <v>CVT-REY-099-N</v>
      </c>
      <c r="AC32" s="22" t="str">
        <f>A25</f>
        <v>CVT-T</v>
      </c>
      <c r="AD32" s="9" t="str">
        <f>A32</f>
        <v>COSCO T/S</v>
      </c>
      <c r="AE32" s="9">
        <f>C32</f>
        <v>0</v>
      </c>
      <c r="AF32" s="23">
        <f>E32</f>
        <v>0</v>
      </c>
      <c r="AG32" s="9"/>
      <c r="AH32" s="9"/>
      <c r="AI32" s="10"/>
      <c r="AJ32" s="10"/>
      <c r="AK32" s="11"/>
      <c r="AL32" s="11"/>
    </row>
    <row r="33" spans="1:38" s="32" customFormat="1" ht="12.75" hidden="1" customHeight="1">
      <c r="A33" s="24" t="s">
        <v>22</v>
      </c>
      <c r="B33" s="28"/>
      <c r="C33" s="29">
        <v>1900</v>
      </c>
      <c r="D33" s="29">
        <v>18560</v>
      </c>
      <c r="E33" s="30">
        <f>SUM(E29:E32)</f>
        <v>1260</v>
      </c>
      <c r="F33" s="30">
        <f>SUM(F29:F32)</f>
        <v>20669</v>
      </c>
      <c r="G33" s="29">
        <f t="shared" si="6"/>
        <v>-640</v>
      </c>
      <c r="H33" s="29">
        <f t="shared" si="6"/>
        <v>2109</v>
      </c>
      <c r="I33" s="31">
        <f t="shared" ref="I33:N33" si="8">SUM(I29:I32)</f>
        <v>0</v>
      </c>
      <c r="J33" s="31">
        <f t="shared" si="8"/>
        <v>0</v>
      </c>
      <c r="K33" s="31">
        <f t="shared" si="8"/>
        <v>0</v>
      </c>
      <c r="L33" s="31">
        <f t="shared" si="8"/>
        <v>0</v>
      </c>
      <c r="M33" s="31">
        <f t="shared" si="8"/>
        <v>0</v>
      </c>
      <c r="N33" s="31">
        <f t="shared" si="8"/>
        <v>0</v>
      </c>
      <c r="O33" s="2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9"/>
      <c r="AB33" s="9"/>
      <c r="AC33" s="22"/>
      <c r="AD33" s="9"/>
      <c r="AE33" s="9"/>
      <c r="AF33" s="9"/>
      <c r="AG33" s="9"/>
      <c r="AH33" s="9"/>
      <c r="AI33" s="10"/>
      <c r="AJ33" s="10"/>
      <c r="AK33" s="10"/>
      <c r="AL33" s="10"/>
    </row>
    <row r="34" spans="1:38" s="32" customFormat="1" ht="12.75" hidden="1" customHeight="1">
      <c r="A34" s="33"/>
      <c r="C34" s="34"/>
      <c r="E34" s="35">
        <f>E33/C33</f>
        <v>0.66315789473684206</v>
      </c>
      <c r="F34" s="35">
        <f>F33/D33</f>
        <v>1.1136314655172415</v>
      </c>
      <c r="I34" s="15"/>
      <c r="J34" s="3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9"/>
      <c r="AB34" s="9"/>
      <c r="AC34" s="22"/>
      <c r="AD34" s="9"/>
      <c r="AE34" s="9"/>
      <c r="AF34" s="9"/>
      <c r="AG34" s="9"/>
      <c r="AH34" s="9"/>
      <c r="AI34" s="10"/>
      <c r="AJ34" s="10"/>
      <c r="AK34" s="10"/>
      <c r="AL34" s="10"/>
    </row>
    <row r="35" spans="1:38" hidden="1"/>
    <row r="36" spans="1:38" hidden="1"/>
    <row r="37" spans="1:38" s="12" customFormat="1" ht="12.75" hidden="1" customHeight="1">
      <c r="A37" s="290" t="s">
        <v>23</v>
      </c>
      <c r="B37" s="291" t="s">
        <v>49</v>
      </c>
      <c r="C37" s="292"/>
      <c r="D37" s="293"/>
      <c r="E37" s="291"/>
      <c r="F37" s="291"/>
      <c r="G37" s="290" t="s">
        <v>0</v>
      </c>
      <c r="H37" s="294">
        <v>10</v>
      </c>
      <c r="I37" s="293"/>
      <c r="J37" s="295" t="s">
        <v>26</v>
      </c>
      <c r="K37" s="291">
        <v>0</v>
      </c>
      <c r="L37" s="290"/>
      <c r="M37" s="296"/>
      <c r="N37" s="291"/>
      <c r="O37" s="293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9"/>
      <c r="AB37" s="9"/>
      <c r="AC37" s="9"/>
      <c r="AD37" s="9"/>
      <c r="AE37" s="9"/>
      <c r="AF37" s="9"/>
      <c r="AG37" s="9"/>
      <c r="AH37" s="9"/>
      <c r="AI37" s="10"/>
      <c r="AJ37" s="10"/>
      <c r="AK37" s="11"/>
    </row>
    <row r="38" spans="1:38" s="16" customFormat="1" ht="12.75" hidden="1" customHeight="1">
      <c r="A38" s="13"/>
      <c r="B38" s="14"/>
      <c r="C38" s="646" t="s">
        <v>1</v>
      </c>
      <c r="D38" s="646"/>
      <c r="E38" s="646" t="s">
        <v>2</v>
      </c>
      <c r="F38" s="646"/>
      <c r="G38" s="646" t="s">
        <v>3</v>
      </c>
      <c r="H38" s="646"/>
      <c r="I38" s="646" t="s">
        <v>4</v>
      </c>
      <c r="J38" s="646"/>
      <c r="K38" s="646"/>
      <c r="L38" s="646"/>
      <c r="M38" s="646"/>
      <c r="N38" s="646"/>
      <c r="O38" s="647" t="s">
        <v>5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/>
      <c r="AB38" s="9"/>
      <c r="AC38" s="9"/>
      <c r="AD38" s="9"/>
      <c r="AE38" s="9"/>
      <c r="AF38" s="9"/>
      <c r="AG38" s="9"/>
      <c r="AH38" s="9"/>
      <c r="AI38" s="10"/>
      <c r="AJ38" s="10"/>
      <c r="AK38" s="11"/>
      <c r="AL38" s="11"/>
    </row>
    <row r="39" spans="1:38" s="16" customFormat="1" ht="12.75" hidden="1" customHeight="1">
      <c r="A39" s="17" t="s">
        <v>6</v>
      </c>
      <c r="B39" s="18" t="s">
        <v>7</v>
      </c>
      <c r="C39" s="646"/>
      <c r="D39" s="646"/>
      <c r="E39" s="646"/>
      <c r="F39" s="646"/>
      <c r="G39" s="646"/>
      <c r="H39" s="646"/>
      <c r="I39" s="19" t="s">
        <v>8</v>
      </c>
      <c r="J39" s="19" t="s">
        <v>9</v>
      </c>
      <c r="K39" s="19" t="s">
        <v>10</v>
      </c>
      <c r="L39" s="19" t="s">
        <v>11</v>
      </c>
      <c r="M39" s="646" t="s">
        <v>12</v>
      </c>
      <c r="N39" s="646"/>
      <c r="O39" s="647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/>
      <c r="AB39" s="9"/>
      <c r="AC39" s="9"/>
      <c r="AD39" s="9"/>
      <c r="AE39" s="9"/>
      <c r="AF39" s="9"/>
      <c r="AG39" s="9"/>
      <c r="AH39" s="9"/>
      <c r="AI39" s="10"/>
      <c r="AJ39" s="10"/>
      <c r="AK39" s="11"/>
      <c r="AL39" s="11"/>
    </row>
    <row r="40" spans="1:38" s="16" customFormat="1" ht="12.75" hidden="1" customHeight="1">
      <c r="A40" s="13"/>
      <c r="B40" s="14"/>
      <c r="C40" s="19" t="s">
        <v>13</v>
      </c>
      <c r="D40" s="19" t="s">
        <v>14</v>
      </c>
      <c r="E40" s="19" t="s">
        <v>13</v>
      </c>
      <c r="F40" s="19" t="s">
        <v>14</v>
      </c>
      <c r="G40" s="19" t="s">
        <v>13</v>
      </c>
      <c r="H40" s="19" t="s">
        <v>14</v>
      </c>
      <c r="I40" s="19" t="s">
        <v>13</v>
      </c>
      <c r="J40" s="19" t="s">
        <v>14</v>
      </c>
      <c r="K40" s="19" t="s">
        <v>13</v>
      </c>
      <c r="L40" s="19" t="s">
        <v>14</v>
      </c>
      <c r="M40" s="19"/>
      <c r="N40" s="19"/>
      <c r="O40" s="647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 t="s">
        <v>15</v>
      </c>
      <c r="AB40" s="9" t="s">
        <v>16</v>
      </c>
      <c r="AC40" s="9" t="s">
        <v>17</v>
      </c>
      <c r="AD40" s="9" t="s">
        <v>18</v>
      </c>
      <c r="AE40" s="9" t="s">
        <v>19</v>
      </c>
      <c r="AF40" s="9" t="s">
        <v>20</v>
      </c>
      <c r="AG40" s="9"/>
      <c r="AH40" s="9"/>
      <c r="AI40" s="10"/>
      <c r="AJ40" s="10"/>
      <c r="AK40" s="11"/>
      <c r="AL40" s="11"/>
    </row>
    <row r="41" spans="1:38" s="16" customFormat="1" ht="12.75" hidden="1" customHeight="1">
      <c r="A41" s="24" t="s">
        <v>54</v>
      </c>
      <c r="B41" s="18"/>
      <c r="C41" s="19"/>
      <c r="D41" s="19"/>
      <c r="E41" s="20"/>
      <c r="F41" s="20"/>
      <c r="G41" s="19">
        <f t="shared" ref="G41:H45" si="9">E41-C41</f>
        <v>0</v>
      </c>
      <c r="H41" s="19">
        <f t="shared" si="9"/>
        <v>0</v>
      </c>
      <c r="I41" s="25"/>
      <c r="J41" s="25"/>
      <c r="K41" s="20"/>
      <c r="L41" s="20"/>
      <c r="M41" s="20">
        <f t="shared" ref="M41:N44" si="10">I41+K41</f>
        <v>0</v>
      </c>
      <c r="N41" s="20">
        <f t="shared" si="10"/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>
        <f>H37</f>
        <v>10</v>
      </c>
      <c r="AB41" s="9">
        <f>E37</f>
        <v>0</v>
      </c>
      <c r="AC41" s="22" t="str">
        <f>A37</f>
        <v>CVT-T</v>
      </c>
      <c r="AD41" s="9" t="str">
        <f>A41</f>
        <v>LCH</v>
      </c>
      <c r="AE41" s="9">
        <f>C41</f>
        <v>0</v>
      </c>
      <c r="AF41" s="23">
        <f>E41</f>
        <v>0</v>
      </c>
      <c r="AG41" s="9"/>
      <c r="AH41" s="9"/>
      <c r="AI41" s="10"/>
      <c r="AJ41" s="10"/>
      <c r="AK41" s="11"/>
      <c r="AL41" s="11"/>
    </row>
    <row r="42" spans="1:38" s="16" customFormat="1" ht="12.75" hidden="1" customHeight="1">
      <c r="A42" s="24"/>
      <c r="B42" s="18"/>
      <c r="C42" s="19"/>
      <c r="D42" s="19"/>
      <c r="E42" s="20"/>
      <c r="F42" s="20"/>
      <c r="G42" s="19">
        <f t="shared" si="9"/>
        <v>0</v>
      </c>
      <c r="H42" s="19">
        <f t="shared" si="9"/>
        <v>0</v>
      </c>
      <c r="I42" s="20"/>
      <c r="J42" s="20"/>
      <c r="K42" s="20"/>
      <c r="L42" s="20"/>
      <c r="M42" s="20">
        <f t="shared" si="10"/>
        <v>0</v>
      </c>
      <c r="N42" s="20">
        <f t="shared" si="10"/>
        <v>0</v>
      </c>
      <c r="O42" s="2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>
        <f>H37</f>
        <v>10</v>
      </c>
      <c r="AB42" s="9">
        <f>E37</f>
        <v>0</v>
      </c>
      <c r="AC42" s="22" t="str">
        <f>A37</f>
        <v>CVT-T</v>
      </c>
      <c r="AD42" s="9">
        <f>A42</f>
        <v>0</v>
      </c>
      <c r="AE42" s="9">
        <f>C42</f>
        <v>0</v>
      </c>
      <c r="AF42" s="23">
        <f>E42</f>
        <v>0</v>
      </c>
      <c r="AG42" s="9"/>
      <c r="AH42" s="9"/>
      <c r="AI42" s="10"/>
      <c r="AJ42" s="10"/>
      <c r="AK42" s="11"/>
      <c r="AL42" s="11"/>
    </row>
    <row r="43" spans="1:38" s="16" customFormat="1" ht="12.75" hidden="1" customHeight="1">
      <c r="A43" s="24"/>
      <c r="B43" s="27"/>
      <c r="C43" s="19"/>
      <c r="D43" s="19"/>
      <c r="E43" s="20"/>
      <c r="F43" s="20"/>
      <c r="G43" s="19">
        <f t="shared" si="9"/>
        <v>0</v>
      </c>
      <c r="H43" s="19">
        <f t="shared" si="9"/>
        <v>0</v>
      </c>
      <c r="I43" s="20"/>
      <c r="J43" s="20"/>
      <c r="K43" s="20"/>
      <c r="L43" s="20"/>
      <c r="M43" s="20">
        <f t="shared" si="10"/>
        <v>0</v>
      </c>
      <c r="N43" s="20">
        <f t="shared" si="10"/>
        <v>0</v>
      </c>
      <c r="O43" s="2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>
        <f>H37</f>
        <v>10</v>
      </c>
      <c r="AB43" s="9">
        <f>E37</f>
        <v>0</v>
      </c>
      <c r="AC43" s="22" t="str">
        <f>A37</f>
        <v>CVT-T</v>
      </c>
      <c r="AD43" s="9">
        <f>A43</f>
        <v>0</v>
      </c>
      <c r="AE43" s="9">
        <f>C43</f>
        <v>0</v>
      </c>
      <c r="AF43" s="23">
        <f>E43</f>
        <v>0</v>
      </c>
      <c r="AG43" s="9"/>
      <c r="AH43" s="9"/>
      <c r="AI43" s="10"/>
      <c r="AJ43" s="10"/>
      <c r="AK43" s="11"/>
      <c r="AL43" s="11"/>
    </row>
    <row r="44" spans="1:38" s="16" customFormat="1" ht="12.75" hidden="1" customHeight="1">
      <c r="A44" s="24" t="s">
        <v>21</v>
      </c>
      <c r="B44" s="18"/>
      <c r="C44" s="19"/>
      <c r="D44" s="19"/>
      <c r="E44" s="20"/>
      <c r="F44" s="20"/>
      <c r="G44" s="19">
        <f t="shared" si="9"/>
        <v>0</v>
      </c>
      <c r="H44" s="19">
        <f t="shared" si="9"/>
        <v>0</v>
      </c>
      <c r="I44" s="20"/>
      <c r="J44" s="20"/>
      <c r="K44" s="20"/>
      <c r="L44" s="20"/>
      <c r="M44" s="20">
        <f t="shared" si="10"/>
        <v>0</v>
      </c>
      <c r="N44" s="20">
        <f t="shared" si="10"/>
        <v>0</v>
      </c>
      <c r="O44" s="2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9">
        <f>H37</f>
        <v>10</v>
      </c>
      <c r="AB44" s="9">
        <f>E37</f>
        <v>0</v>
      </c>
      <c r="AC44" s="22" t="str">
        <f>A37</f>
        <v>CVT-T</v>
      </c>
      <c r="AD44" s="9" t="str">
        <f>A44</f>
        <v>COSCO T/S</v>
      </c>
      <c r="AE44" s="9">
        <f>C44</f>
        <v>0</v>
      </c>
      <c r="AF44" s="23">
        <f>E44</f>
        <v>0</v>
      </c>
      <c r="AG44" s="9"/>
      <c r="AH44" s="9"/>
      <c r="AI44" s="10"/>
      <c r="AJ44" s="10"/>
      <c r="AK44" s="11"/>
      <c r="AL44" s="11"/>
    </row>
    <row r="45" spans="1:38" s="32" customFormat="1" ht="12.75" hidden="1" customHeight="1">
      <c r="A45" s="24" t="s">
        <v>22</v>
      </c>
      <c r="B45" s="28"/>
      <c r="C45" s="29">
        <v>1900</v>
      </c>
      <c r="D45" s="29">
        <v>18560</v>
      </c>
      <c r="E45" s="30">
        <f>SUM(E41:E44)</f>
        <v>0</v>
      </c>
      <c r="F45" s="30">
        <f>SUM(F41:F44)</f>
        <v>0</v>
      </c>
      <c r="G45" s="29">
        <f t="shared" si="9"/>
        <v>-1900</v>
      </c>
      <c r="H45" s="29">
        <f t="shared" si="9"/>
        <v>-18560</v>
      </c>
      <c r="I45" s="31">
        <f t="shared" ref="I45:N45" si="11">SUM(I41:I44)</f>
        <v>0</v>
      </c>
      <c r="J45" s="31">
        <f t="shared" si="11"/>
        <v>0</v>
      </c>
      <c r="K45" s="31">
        <f t="shared" si="11"/>
        <v>0</v>
      </c>
      <c r="L45" s="31">
        <f t="shared" si="11"/>
        <v>0</v>
      </c>
      <c r="M45" s="31">
        <f t="shared" si="11"/>
        <v>0</v>
      </c>
      <c r="N45" s="31">
        <f t="shared" si="11"/>
        <v>0</v>
      </c>
      <c r="O45" s="2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9"/>
      <c r="AB45" s="9"/>
      <c r="AC45" s="22"/>
      <c r="AD45" s="9"/>
      <c r="AE45" s="9"/>
      <c r="AF45" s="9"/>
      <c r="AG45" s="9"/>
      <c r="AH45" s="9"/>
      <c r="AI45" s="10"/>
      <c r="AJ45" s="10"/>
      <c r="AK45" s="10"/>
      <c r="AL45" s="10"/>
    </row>
    <row r="46" spans="1:38" s="32" customFormat="1" ht="12.75" hidden="1" customHeight="1">
      <c r="A46" s="33"/>
      <c r="C46" s="34"/>
      <c r="E46" s="35">
        <f>E45/C45</f>
        <v>0</v>
      </c>
      <c r="F46" s="35">
        <f>F45/D45</f>
        <v>0</v>
      </c>
      <c r="I46" s="15"/>
      <c r="J46" s="36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/>
      <c r="AB46" s="9"/>
      <c r="AC46" s="22"/>
      <c r="AD46" s="9"/>
      <c r="AE46" s="9"/>
      <c r="AF46" s="9"/>
      <c r="AG46" s="9"/>
      <c r="AH46" s="9"/>
      <c r="AI46" s="10"/>
      <c r="AJ46" s="10"/>
      <c r="AK46" s="10"/>
      <c r="AL46" s="10"/>
    </row>
    <row r="47" spans="1:38" hidden="1"/>
    <row r="48" spans="1:38" hidden="1"/>
    <row r="49" spans="1:38" s="12" customFormat="1" ht="12.75" hidden="1" customHeight="1">
      <c r="A49" s="290" t="s">
        <v>23</v>
      </c>
      <c r="B49" s="291" t="s">
        <v>55</v>
      </c>
      <c r="C49" s="292"/>
      <c r="D49" s="293"/>
      <c r="E49" s="291" t="s">
        <v>411</v>
      </c>
      <c r="F49" s="291"/>
      <c r="G49" s="290" t="s">
        <v>0</v>
      </c>
      <c r="H49" s="294">
        <v>11</v>
      </c>
      <c r="I49" s="293"/>
      <c r="J49" s="295" t="s">
        <v>26</v>
      </c>
      <c r="K49" s="291">
        <v>0</v>
      </c>
      <c r="L49" s="290"/>
      <c r="M49" s="296"/>
      <c r="N49" s="291"/>
      <c r="O49" s="293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  <c r="AA49" s="9"/>
      <c r="AB49" s="9"/>
      <c r="AC49" s="9"/>
      <c r="AD49" s="9"/>
      <c r="AE49" s="9"/>
      <c r="AF49" s="9"/>
      <c r="AG49" s="9"/>
      <c r="AH49" s="9"/>
      <c r="AI49" s="10"/>
      <c r="AJ49" s="10"/>
      <c r="AK49" s="11"/>
    </row>
    <row r="50" spans="1:38" s="16" customFormat="1" ht="12.75" hidden="1" customHeight="1">
      <c r="A50" s="13"/>
      <c r="B50" s="14"/>
      <c r="C50" s="646" t="s">
        <v>1</v>
      </c>
      <c r="D50" s="646"/>
      <c r="E50" s="646" t="s">
        <v>2</v>
      </c>
      <c r="F50" s="646"/>
      <c r="G50" s="646" t="s">
        <v>3</v>
      </c>
      <c r="H50" s="646"/>
      <c r="I50" s="646" t="s">
        <v>4</v>
      </c>
      <c r="J50" s="646"/>
      <c r="K50" s="646"/>
      <c r="L50" s="646"/>
      <c r="M50" s="646"/>
      <c r="N50" s="646"/>
      <c r="O50" s="647" t="s">
        <v>5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9"/>
      <c r="AB50" s="9"/>
      <c r="AC50" s="9"/>
      <c r="AD50" s="9"/>
      <c r="AE50" s="9"/>
      <c r="AF50" s="9"/>
      <c r="AG50" s="9"/>
      <c r="AH50" s="9"/>
      <c r="AI50" s="10"/>
      <c r="AJ50" s="10"/>
      <c r="AK50" s="11"/>
      <c r="AL50" s="11"/>
    </row>
    <row r="51" spans="1:38" s="16" customFormat="1" ht="12.75" hidden="1" customHeight="1">
      <c r="A51" s="17" t="s">
        <v>6</v>
      </c>
      <c r="B51" s="18" t="s">
        <v>7</v>
      </c>
      <c r="C51" s="646"/>
      <c r="D51" s="646"/>
      <c r="E51" s="646"/>
      <c r="F51" s="646"/>
      <c r="G51" s="646"/>
      <c r="H51" s="646"/>
      <c r="I51" s="19" t="s">
        <v>8</v>
      </c>
      <c r="J51" s="19" t="s">
        <v>9</v>
      </c>
      <c r="K51" s="19" t="s">
        <v>10</v>
      </c>
      <c r="L51" s="19" t="s">
        <v>11</v>
      </c>
      <c r="M51" s="646" t="s">
        <v>12</v>
      </c>
      <c r="N51" s="646"/>
      <c r="O51" s="647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9"/>
      <c r="AB51" s="9"/>
      <c r="AC51" s="9"/>
      <c r="AD51" s="9"/>
      <c r="AE51" s="9"/>
      <c r="AF51" s="9"/>
      <c r="AG51" s="9"/>
      <c r="AH51" s="9"/>
      <c r="AI51" s="10"/>
      <c r="AJ51" s="10"/>
      <c r="AK51" s="11"/>
      <c r="AL51" s="11"/>
    </row>
    <row r="52" spans="1:38" s="16" customFormat="1" ht="12.75" hidden="1" customHeight="1">
      <c r="A52" s="13"/>
      <c r="B52" s="14"/>
      <c r="C52" s="19" t="s">
        <v>13</v>
      </c>
      <c r="D52" s="19" t="s">
        <v>14</v>
      </c>
      <c r="E52" s="19" t="s">
        <v>13</v>
      </c>
      <c r="F52" s="19" t="s">
        <v>14</v>
      </c>
      <c r="G52" s="19" t="s">
        <v>13</v>
      </c>
      <c r="H52" s="19" t="s">
        <v>14</v>
      </c>
      <c r="I52" s="19" t="s">
        <v>13</v>
      </c>
      <c r="J52" s="19" t="s">
        <v>14</v>
      </c>
      <c r="K52" s="19" t="s">
        <v>13</v>
      </c>
      <c r="L52" s="19" t="s">
        <v>14</v>
      </c>
      <c r="M52" s="19"/>
      <c r="N52" s="19"/>
      <c r="O52" s="647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9" t="s">
        <v>15</v>
      </c>
      <c r="AB52" s="9" t="s">
        <v>16</v>
      </c>
      <c r="AC52" s="9" t="s">
        <v>17</v>
      </c>
      <c r="AD52" s="9" t="s">
        <v>18</v>
      </c>
      <c r="AE52" s="9" t="s">
        <v>19</v>
      </c>
      <c r="AF52" s="9" t="s">
        <v>20</v>
      </c>
      <c r="AG52" s="9"/>
      <c r="AH52" s="9"/>
      <c r="AI52" s="10"/>
      <c r="AJ52" s="10"/>
      <c r="AK52" s="11"/>
      <c r="AL52" s="11"/>
    </row>
    <row r="53" spans="1:38" s="16" customFormat="1" ht="12.75" hidden="1" customHeight="1">
      <c r="A53" s="24" t="s">
        <v>54</v>
      </c>
      <c r="B53" s="18">
        <v>43173</v>
      </c>
      <c r="C53" s="19">
        <v>995</v>
      </c>
      <c r="D53" s="19">
        <v>14060</v>
      </c>
      <c r="E53" s="20">
        <v>481</v>
      </c>
      <c r="F53" s="20">
        <v>8023</v>
      </c>
      <c r="G53" s="19">
        <f t="shared" ref="G53:H57" si="12">E53-C53</f>
        <v>-514</v>
      </c>
      <c r="H53" s="19">
        <f t="shared" si="12"/>
        <v>-6037</v>
      </c>
      <c r="I53" s="25"/>
      <c r="J53" s="25"/>
      <c r="K53" s="20"/>
      <c r="L53" s="20"/>
      <c r="M53" s="20">
        <f t="shared" ref="M53:N56" si="13">I53+K53</f>
        <v>0</v>
      </c>
      <c r="N53" s="20">
        <f t="shared" si="13"/>
        <v>0</v>
      </c>
      <c r="O53" s="21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9">
        <f>H49</f>
        <v>11</v>
      </c>
      <c r="AB53" s="9" t="str">
        <f>E49</f>
        <v>CVT-Q3V-028-N</v>
      </c>
      <c r="AC53" s="22" t="str">
        <f>A49</f>
        <v>CVT-T</v>
      </c>
      <c r="AD53" s="9" t="str">
        <f>A53</f>
        <v>LCH</v>
      </c>
      <c r="AE53" s="9">
        <f>C53</f>
        <v>995</v>
      </c>
      <c r="AF53" s="23">
        <f>E53</f>
        <v>481</v>
      </c>
      <c r="AG53" s="9"/>
      <c r="AH53" s="9"/>
      <c r="AI53" s="10"/>
      <c r="AJ53" s="10"/>
      <c r="AK53" s="11"/>
      <c r="AL53" s="11"/>
    </row>
    <row r="54" spans="1:38" s="16" customFormat="1" ht="12.75" hidden="1" customHeight="1">
      <c r="A54" s="24"/>
      <c r="B54" s="18"/>
      <c r="C54" s="19"/>
      <c r="D54" s="19"/>
      <c r="E54" s="20"/>
      <c r="F54" s="20"/>
      <c r="G54" s="19">
        <f t="shared" si="12"/>
        <v>0</v>
      </c>
      <c r="H54" s="19">
        <f t="shared" si="12"/>
        <v>0</v>
      </c>
      <c r="I54" s="20"/>
      <c r="J54" s="20"/>
      <c r="K54" s="20"/>
      <c r="L54" s="20"/>
      <c r="M54" s="20">
        <f t="shared" si="13"/>
        <v>0</v>
      </c>
      <c r="N54" s="20">
        <f t="shared" si="13"/>
        <v>0</v>
      </c>
      <c r="O54" s="21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9">
        <f>H49</f>
        <v>11</v>
      </c>
      <c r="AB54" s="9" t="str">
        <f>E49</f>
        <v>CVT-Q3V-028-N</v>
      </c>
      <c r="AC54" s="22" t="str">
        <f>A49</f>
        <v>CVT-T</v>
      </c>
      <c r="AD54" s="9">
        <f>A54</f>
        <v>0</v>
      </c>
      <c r="AE54" s="9">
        <f>C54</f>
        <v>0</v>
      </c>
      <c r="AF54" s="23">
        <f>E54</f>
        <v>0</v>
      </c>
      <c r="AG54" s="9"/>
      <c r="AH54" s="9"/>
      <c r="AI54" s="10"/>
      <c r="AJ54" s="10"/>
      <c r="AK54" s="11"/>
      <c r="AL54" s="11"/>
    </row>
    <row r="55" spans="1:38" s="16" customFormat="1" ht="12.75" hidden="1" customHeight="1">
      <c r="A55" s="24"/>
      <c r="B55" s="27"/>
      <c r="C55" s="19"/>
      <c r="D55" s="19"/>
      <c r="E55" s="20"/>
      <c r="F55" s="20"/>
      <c r="G55" s="19">
        <f t="shared" si="12"/>
        <v>0</v>
      </c>
      <c r="H55" s="19">
        <f t="shared" si="12"/>
        <v>0</v>
      </c>
      <c r="I55" s="20"/>
      <c r="J55" s="20"/>
      <c r="K55" s="20"/>
      <c r="L55" s="20"/>
      <c r="M55" s="20">
        <f t="shared" si="13"/>
        <v>0</v>
      </c>
      <c r="N55" s="20">
        <f t="shared" si="13"/>
        <v>0</v>
      </c>
      <c r="O55" s="21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9">
        <f>H49</f>
        <v>11</v>
      </c>
      <c r="AB55" s="9" t="str">
        <f>E49</f>
        <v>CVT-Q3V-028-N</v>
      </c>
      <c r="AC55" s="22" t="str">
        <f>A49</f>
        <v>CVT-T</v>
      </c>
      <c r="AD55" s="9">
        <f>A55</f>
        <v>0</v>
      </c>
      <c r="AE55" s="9">
        <f>C55</f>
        <v>0</v>
      </c>
      <c r="AF55" s="23">
        <f>E55</f>
        <v>0</v>
      </c>
      <c r="AG55" s="9"/>
      <c r="AH55" s="9"/>
      <c r="AI55" s="10"/>
      <c r="AJ55" s="10"/>
      <c r="AK55" s="11"/>
      <c r="AL55" s="11"/>
    </row>
    <row r="56" spans="1:38" s="16" customFormat="1" ht="12.75" hidden="1" customHeight="1">
      <c r="A56" s="24" t="s">
        <v>21</v>
      </c>
      <c r="B56" s="18"/>
      <c r="C56" s="19"/>
      <c r="D56" s="19"/>
      <c r="E56" s="20"/>
      <c r="F56" s="20"/>
      <c r="G56" s="19">
        <f t="shared" si="12"/>
        <v>0</v>
      </c>
      <c r="H56" s="19">
        <f t="shared" si="12"/>
        <v>0</v>
      </c>
      <c r="I56" s="20"/>
      <c r="J56" s="20"/>
      <c r="K56" s="20"/>
      <c r="L56" s="20"/>
      <c r="M56" s="20">
        <f t="shared" si="13"/>
        <v>0</v>
      </c>
      <c r="N56" s="20">
        <f t="shared" si="13"/>
        <v>0</v>
      </c>
      <c r="O56" s="2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9">
        <f>H49</f>
        <v>11</v>
      </c>
      <c r="AB56" s="9" t="str">
        <f>E49</f>
        <v>CVT-Q3V-028-N</v>
      </c>
      <c r="AC56" s="22" t="str">
        <f>A49</f>
        <v>CVT-T</v>
      </c>
      <c r="AD56" s="9" t="str">
        <f>A56</f>
        <v>COSCO T/S</v>
      </c>
      <c r="AE56" s="9">
        <f>C56</f>
        <v>0</v>
      </c>
      <c r="AF56" s="23">
        <f>E56</f>
        <v>0</v>
      </c>
      <c r="AG56" s="9"/>
      <c r="AH56" s="9"/>
      <c r="AI56" s="10"/>
      <c r="AJ56" s="10"/>
      <c r="AK56" s="11"/>
      <c r="AL56" s="11"/>
    </row>
    <row r="57" spans="1:38" s="32" customFormat="1" ht="12.75" hidden="1" customHeight="1">
      <c r="A57" s="24" t="s">
        <v>22</v>
      </c>
      <c r="B57" s="28"/>
      <c r="C57" s="29">
        <v>995</v>
      </c>
      <c r="D57" s="29">
        <v>14060</v>
      </c>
      <c r="E57" s="30">
        <f>SUM(E53:E56)</f>
        <v>481</v>
      </c>
      <c r="F57" s="30">
        <f>SUM(F53:F56)</f>
        <v>8023</v>
      </c>
      <c r="G57" s="29">
        <f t="shared" si="12"/>
        <v>-514</v>
      </c>
      <c r="H57" s="29">
        <f t="shared" si="12"/>
        <v>-6037</v>
      </c>
      <c r="I57" s="31">
        <f t="shared" ref="I57:N57" si="14">SUM(I53:I56)</f>
        <v>0</v>
      </c>
      <c r="J57" s="31">
        <f t="shared" si="14"/>
        <v>0</v>
      </c>
      <c r="K57" s="31">
        <f t="shared" si="14"/>
        <v>0</v>
      </c>
      <c r="L57" s="31">
        <f t="shared" si="14"/>
        <v>0</v>
      </c>
      <c r="M57" s="31">
        <f t="shared" si="14"/>
        <v>0</v>
      </c>
      <c r="N57" s="31">
        <f t="shared" si="14"/>
        <v>0</v>
      </c>
      <c r="O57" s="21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9"/>
      <c r="AB57" s="9"/>
      <c r="AC57" s="22"/>
      <c r="AD57" s="9"/>
      <c r="AE57" s="9"/>
      <c r="AF57" s="9"/>
      <c r="AG57" s="9"/>
      <c r="AH57" s="9"/>
      <c r="AI57" s="10"/>
      <c r="AJ57" s="10"/>
      <c r="AK57" s="10"/>
      <c r="AL57" s="10"/>
    </row>
    <row r="58" spans="1:38" s="32" customFormat="1" ht="12.75" hidden="1" customHeight="1">
      <c r="A58" s="33"/>
      <c r="C58" s="34"/>
      <c r="E58" s="258">
        <f>E57/C57</f>
        <v>0.48341708542713568</v>
      </c>
      <c r="F58" s="258">
        <f>F57/D57</f>
        <v>0.57062588904694167</v>
      </c>
      <c r="I58" s="15"/>
      <c r="J58" s="3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9"/>
      <c r="AB58" s="9"/>
      <c r="AC58" s="22"/>
      <c r="AD58" s="9"/>
      <c r="AE58" s="9"/>
      <c r="AF58" s="9"/>
      <c r="AG58" s="9"/>
      <c r="AH58" s="9"/>
      <c r="AI58" s="10"/>
      <c r="AJ58" s="10"/>
      <c r="AK58" s="10"/>
      <c r="AL58" s="10"/>
    </row>
    <row r="59" spans="1:38" hidden="1"/>
    <row r="60" spans="1:38" hidden="1"/>
    <row r="61" spans="1:38" s="12" customFormat="1" ht="12.75" hidden="1" customHeight="1">
      <c r="A61" s="290" t="s">
        <v>23</v>
      </c>
      <c r="B61" s="291" t="s">
        <v>344</v>
      </c>
      <c r="C61" s="292"/>
      <c r="D61" s="293"/>
      <c r="E61" s="291" t="s">
        <v>412</v>
      </c>
      <c r="F61" s="291"/>
      <c r="G61" s="290" t="s">
        <v>0</v>
      </c>
      <c r="H61" s="294">
        <v>12</v>
      </c>
      <c r="I61" s="293"/>
      <c r="J61" s="295" t="s">
        <v>26</v>
      </c>
      <c r="K61" s="338">
        <v>2</v>
      </c>
      <c r="L61" s="290"/>
      <c r="M61" s="296"/>
      <c r="N61" s="291"/>
      <c r="O61" s="293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  <c r="AA61" s="9"/>
      <c r="AB61" s="9"/>
      <c r="AC61" s="9"/>
      <c r="AD61" s="9"/>
      <c r="AE61" s="9"/>
      <c r="AF61" s="9"/>
      <c r="AG61" s="9"/>
      <c r="AH61" s="9"/>
      <c r="AI61" s="198"/>
      <c r="AJ61" s="198"/>
      <c r="AK61" s="11"/>
    </row>
    <row r="62" spans="1:38" s="16" customFormat="1" ht="12.75" hidden="1" customHeight="1">
      <c r="A62" s="13"/>
      <c r="B62" s="14"/>
      <c r="C62" s="646" t="s">
        <v>1</v>
      </c>
      <c r="D62" s="646"/>
      <c r="E62" s="646" t="s">
        <v>2</v>
      </c>
      <c r="F62" s="646"/>
      <c r="G62" s="646" t="s">
        <v>3</v>
      </c>
      <c r="H62" s="646"/>
      <c r="I62" s="646" t="s">
        <v>4</v>
      </c>
      <c r="J62" s="646"/>
      <c r="K62" s="646"/>
      <c r="L62" s="646"/>
      <c r="M62" s="646"/>
      <c r="N62" s="646"/>
      <c r="O62" s="647" t="s">
        <v>5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9"/>
      <c r="AB62" s="9"/>
      <c r="AC62" s="9"/>
      <c r="AD62" s="9"/>
      <c r="AE62" s="9"/>
      <c r="AF62" s="9"/>
      <c r="AG62" s="9"/>
      <c r="AH62" s="9"/>
      <c r="AI62" s="198"/>
      <c r="AJ62" s="198"/>
      <c r="AK62" s="11"/>
      <c r="AL62" s="11"/>
    </row>
    <row r="63" spans="1:38" s="16" customFormat="1" ht="12.75" hidden="1" customHeight="1">
      <c r="A63" s="17" t="s">
        <v>6</v>
      </c>
      <c r="B63" s="197" t="s">
        <v>7</v>
      </c>
      <c r="C63" s="646"/>
      <c r="D63" s="646"/>
      <c r="E63" s="646"/>
      <c r="F63" s="646"/>
      <c r="G63" s="646"/>
      <c r="H63" s="646"/>
      <c r="I63" s="196" t="s">
        <v>8</v>
      </c>
      <c r="J63" s="196" t="s">
        <v>9</v>
      </c>
      <c r="K63" s="196" t="s">
        <v>10</v>
      </c>
      <c r="L63" s="196" t="s">
        <v>11</v>
      </c>
      <c r="M63" s="646" t="s">
        <v>12</v>
      </c>
      <c r="N63" s="646"/>
      <c r="O63" s="647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9"/>
      <c r="AB63" s="9"/>
      <c r="AC63" s="9"/>
      <c r="AD63" s="9"/>
      <c r="AE63" s="9"/>
      <c r="AF63" s="9"/>
      <c r="AG63" s="9"/>
      <c r="AH63" s="9"/>
      <c r="AI63" s="198"/>
      <c r="AJ63" s="198"/>
      <c r="AK63" s="11"/>
      <c r="AL63" s="11"/>
    </row>
    <row r="64" spans="1:38" s="16" customFormat="1" ht="12.75" hidden="1" customHeight="1">
      <c r="A64" s="13"/>
      <c r="B64" s="14"/>
      <c r="C64" s="196" t="s">
        <v>13</v>
      </c>
      <c r="D64" s="196" t="s">
        <v>14</v>
      </c>
      <c r="E64" s="196" t="s">
        <v>13</v>
      </c>
      <c r="F64" s="196" t="s">
        <v>14</v>
      </c>
      <c r="G64" s="196" t="s">
        <v>13</v>
      </c>
      <c r="H64" s="196" t="s">
        <v>14</v>
      </c>
      <c r="I64" s="196" t="s">
        <v>13</v>
      </c>
      <c r="J64" s="196" t="s">
        <v>14</v>
      </c>
      <c r="K64" s="196" t="s">
        <v>13</v>
      </c>
      <c r="L64" s="196" t="s">
        <v>14</v>
      </c>
      <c r="M64" s="196"/>
      <c r="N64" s="196"/>
      <c r="O64" s="647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9" t="s">
        <v>15</v>
      </c>
      <c r="AB64" s="9" t="s">
        <v>16</v>
      </c>
      <c r="AC64" s="9" t="s">
        <v>17</v>
      </c>
      <c r="AD64" s="9" t="s">
        <v>18</v>
      </c>
      <c r="AE64" s="9" t="s">
        <v>19</v>
      </c>
      <c r="AF64" s="9" t="s">
        <v>20</v>
      </c>
      <c r="AG64" s="9"/>
      <c r="AH64" s="9"/>
      <c r="AI64" s="198"/>
      <c r="AJ64" s="198"/>
      <c r="AK64" s="11"/>
      <c r="AL64" s="11"/>
    </row>
    <row r="65" spans="1:38" s="16" customFormat="1" ht="12.75" hidden="1" customHeight="1">
      <c r="A65" s="24" t="s">
        <v>54</v>
      </c>
      <c r="B65" s="197">
        <f>B53+7</f>
        <v>43180</v>
      </c>
      <c r="C65" s="196">
        <v>1900</v>
      </c>
      <c r="D65" s="196">
        <v>18560</v>
      </c>
      <c r="E65" s="20">
        <v>392</v>
      </c>
      <c r="F65" s="20">
        <v>6909</v>
      </c>
      <c r="G65" s="196">
        <f t="shared" ref="G65:H69" si="15">E65-C65</f>
        <v>-1508</v>
      </c>
      <c r="H65" s="196">
        <f t="shared" si="15"/>
        <v>-11651</v>
      </c>
      <c r="I65" s="25"/>
      <c r="J65" s="25"/>
      <c r="K65" s="20"/>
      <c r="L65" s="20"/>
      <c r="M65" s="20">
        <f t="shared" ref="M65:N68" si="16">I65+K65</f>
        <v>0</v>
      </c>
      <c r="N65" s="20">
        <f t="shared" si="16"/>
        <v>0</v>
      </c>
      <c r="O65" s="2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9">
        <f>H61</f>
        <v>12</v>
      </c>
      <c r="AB65" s="9" t="str">
        <f>E61</f>
        <v>CVT-REY-100-N</v>
      </c>
      <c r="AC65" s="22" t="str">
        <f>A61</f>
        <v>CVT-T</v>
      </c>
      <c r="AD65" s="9" t="str">
        <f>A65</f>
        <v>LCH</v>
      </c>
      <c r="AE65" s="9">
        <f>C65</f>
        <v>1900</v>
      </c>
      <c r="AF65" s="23">
        <f>E65</f>
        <v>392</v>
      </c>
      <c r="AG65" s="9"/>
      <c r="AH65" s="9"/>
      <c r="AI65" s="198"/>
      <c r="AJ65" s="198"/>
      <c r="AK65" s="11"/>
      <c r="AL65" s="11"/>
    </row>
    <row r="66" spans="1:38" s="16" customFormat="1" ht="12.75" hidden="1" customHeight="1">
      <c r="A66" s="24"/>
      <c r="B66" s="197"/>
      <c r="C66" s="196"/>
      <c r="D66" s="196"/>
      <c r="E66" s="20"/>
      <c r="F66" s="20"/>
      <c r="G66" s="196">
        <f t="shared" si="15"/>
        <v>0</v>
      </c>
      <c r="H66" s="196">
        <f t="shared" si="15"/>
        <v>0</v>
      </c>
      <c r="I66" s="20"/>
      <c r="J66" s="20"/>
      <c r="K66" s="20"/>
      <c r="L66" s="20"/>
      <c r="M66" s="20">
        <f t="shared" si="16"/>
        <v>0</v>
      </c>
      <c r="N66" s="20">
        <f t="shared" si="16"/>
        <v>0</v>
      </c>
      <c r="O66" s="2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9">
        <f>H61</f>
        <v>12</v>
      </c>
      <c r="AB66" s="9" t="str">
        <f>E61</f>
        <v>CVT-REY-100-N</v>
      </c>
      <c r="AC66" s="22" t="str">
        <f>A61</f>
        <v>CVT-T</v>
      </c>
      <c r="AD66" s="9">
        <f>A66</f>
        <v>0</v>
      </c>
      <c r="AE66" s="9">
        <f>C66</f>
        <v>0</v>
      </c>
      <c r="AF66" s="23">
        <f>E66</f>
        <v>0</v>
      </c>
      <c r="AG66" s="9"/>
      <c r="AH66" s="9"/>
      <c r="AI66" s="198"/>
      <c r="AJ66" s="198"/>
      <c r="AK66" s="11"/>
      <c r="AL66" s="11"/>
    </row>
    <row r="67" spans="1:38" s="16" customFormat="1" ht="12.75" hidden="1" customHeight="1">
      <c r="A67" s="24"/>
      <c r="B67" s="27"/>
      <c r="C67" s="196"/>
      <c r="D67" s="196"/>
      <c r="E67" s="20"/>
      <c r="F67" s="20"/>
      <c r="G67" s="196">
        <f t="shared" si="15"/>
        <v>0</v>
      </c>
      <c r="H67" s="196">
        <f t="shared" si="15"/>
        <v>0</v>
      </c>
      <c r="I67" s="20"/>
      <c r="J67" s="20"/>
      <c r="K67" s="20"/>
      <c r="L67" s="20"/>
      <c r="M67" s="20">
        <f t="shared" si="16"/>
        <v>0</v>
      </c>
      <c r="N67" s="20">
        <f t="shared" si="16"/>
        <v>0</v>
      </c>
      <c r="O67" s="21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9">
        <f>H61</f>
        <v>12</v>
      </c>
      <c r="AB67" s="9" t="str">
        <f>E61</f>
        <v>CVT-REY-100-N</v>
      </c>
      <c r="AC67" s="22" t="str">
        <f>A61</f>
        <v>CVT-T</v>
      </c>
      <c r="AD67" s="9">
        <f>A67</f>
        <v>0</v>
      </c>
      <c r="AE67" s="9">
        <f>C67</f>
        <v>0</v>
      </c>
      <c r="AF67" s="23">
        <f>E67</f>
        <v>0</v>
      </c>
      <c r="AG67" s="9"/>
      <c r="AH67" s="9"/>
      <c r="AI67" s="198"/>
      <c r="AJ67" s="198"/>
      <c r="AK67" s="11"/>
      <c r="AL67" s="11"/>
    </row>
    <row r="68" spans="1:38" s="16" customFormat="1" ht="12.75" hidden="1" customHeight="1">
      <c r="A68" s="24" t="s">
        <v>21</v>
      </c>
      <c r="B68" s="197"/>
      <c r="C68" s="196"/>
      <c r="D68" s="196"/>
      <c r="E68" s="20"/>
      <c r="F68" s="20"/>
      <c r="G68" s="196">
        <f t="shared" si="15"/>
        <v>0</v>
      </c>
      <c r="H68" s="196">
        <f t="shared" si="15"/>
        <v>0</v>
      </c>
      <c r="I68" s="20"/>
      <c r="J68" s="20"/>
      <c r="K68" s="20"/>
      <c r="L68" s="20"/>
      <c r="M68" s="20">
        <f t="shared" si="16"/>
        <v>0</v>
      </c>
      <c r="N68" s="20">
        <f t="shared" si="16"/>
        <v>0</v>
      </c>
      <c r="O68" s="2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9">
        <f>H61</f>
        <v>12</v>
      </c>
      <c r="AB68" s="9" t="str">
        <f>E61</f>
        <v>CVT-REY-100-N</v>
      </c>
      <c r="AC68" s="22" t="str">
        <f>A61</f>
        <v>CVT-T</v>
      </c>
      <c r="AD68" s="9" t="str">
        <f>A68</f>
        <v>COSCO T/S</v>
      </c>
      <c r="AE68" s="9">
        <f>C68</f>
        <v>0</v>
      </c>
      <c r="AF68" s="23">
        <f>E68</f>
        <v>0</v>
      </c>
      <c r="AG68" s="9"/>
      <c r="AH68" s="9"/>
      <c r="AI68" s="198"/>
      <c r="AJ68" s="198"/>
      <c r="AK68" s="11"/>
      <c r="AL68" s="11"/>
    </row>
    <row r="69" spans="1:38" s="32" customFormat="1" ht="12.75" hidden="1" customHeight="1">
      <c r="A69" s="24" t="s">
        <v>22</v>
      </c>
      <c r="B69" s="28"/>
      <c r="C69" s="29">
        <v>1880</v>
      </c>
      <c r="D69" s="29">
        <v>18280</v>
      </c>
      <c r="E69" s="30">
        <f>SUM(E65:E68)</f>
        <v>392</v>
      </c>
      <c r="F69" s="30">
        <f>SUM(F65:F68)</f>
        <v>6909</v>
      </c>
      <c r="G69" s="29">
        <f t="shared" si="15"/>
        <v>-1488</v>
      </c>
      <c r="H69" s="29">
        <f t="shared" si="15"/>
        <v>-11371</v>
      </c>
      <c r="I69" s="31">
        <f t="shared" ref="I69:N69" si="17">SUM(I65:I68)</f>
        <v>0</v>
      </c>
      <c r="J69" s="31">
        <f t="shared" si="17"/>
        <v>0</v>
      </c>
      <c r="K69" s="31">
        <f t="shared" si="17"/>
        <v>0</v>
      </c>
      <c r="L69" s="31">
        <f t="shared" si="17"/>
        <v>0</v>
      </c>
      <c r="M69" s="31">
        <f t="shared" si="17"/>
        <v>0</v>
      </c>
      <c r="N69" s="31">
        <f t="shared" si="17"/>
        <v>0</v>
      </c>
      <c r="O69" s="21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9"/>
      <c r="AB69" s="9"/>
      <c r="AC69" s="22"/>
      <c r="AD69" s="9"/>
      <c r="AE69" s="9"/>
      <c r="AF69" s="9"/>
      <c r="AG69" s="9"/>
      <c r="AH69" s="9"/>
      <c r="AI69" s="198"/>
      <c r="AJ69" s="198"/>
      <c r="AK69" s="198"/>
      <c r="AL69" s="198"/>
    </row>
    <row r="70" spans="1:38" s="32" customFormat="1" ht="12.75" hidden="1" customHeight="1">
      <c r="A70" s="33"/>
      <c r="C70" s="34"/>
      <c r="E70" s="258">
        <f>E69/C69</f>
        <v>0.20851063829787234</v>
      </c>
      <c r="F70" s="258">
        <f>F69/D69</f>
        <v>0.37795404814004374</v>
      </c>
      <c r="I70" s="15"/>
      <c r="J70" s="3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9"/>
      <c r="AB70" s="9"/>
      <c r="AC70" s="22"/>
      <c r="AD70" s="9"/>
      <c r="AE70" s="9"/>
      <c r="AF70" s="9"/>
      <c r="AG70" s="9"/>
      <c r="AH70" s="9"/>
      <c r="AI70" s="198"/>
      <c r="AJ70" s="198"/>
      <c r="AK70" s="198"/>
      <c r="AL70" s="198"/>
    </row>
    <row r="71" spans="1:38" hidden="1"/>
    <row r="72" spans="1:38" hidden="1"/>
    <row r="73" spans="1:38" s="12" customFormat="1" ht="12.75" hidden="1" customHeight="1">
      <c r="A73" s="290" t="s">
        <v>23</v>
      </c>
      <c r="B73" s="291" t="s">
        <v>403</v>
      </c>
      <c r="C73" s="292"/>
      <c r="D73" s="293"/>
      <c r="E73" s="291" t="s">
        <v>404</v>
      </c>
      <c r="F73" s="291"/>
      <c r="G73" s="290" t="s">
        <v>0</v>
      </c>
      <c r="H73" s="294">
        <v>13</v>
      </c>
      <c r="I73" s="293"/>
      <c r="J73" s="295" t="s">
        <v>26</v>
      </c>
      <c r="K73" s="291">
        <v>0</v>
      </c>
      <c r="L73" s="290"/>
      <c r="M73" s="296"/>
      <c r="N73" s="291"/>
      <c r="O73" s="293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9"/>
      <c r="AB73" s="9"/>
      <c r="AC73" s="9"/>
      <c r="AD73" s="9"/>
      <c r="AE73" s="9"/>
      <c r="AF73" s="9"/>
      <c r="AG73" s="9"/>
      <c r="AH73" s="9"/>
      <c r="AI73" s="310"/>
      <c r="AJ73" s="310"/>
      <c r="AK73" s="11"/>
    </row>
    <row r="74" spans="1:38" s="16" customFormat="1" ht="12.75" hidden="1" customHeight="1">
      <c r="A74" s="13"/>
      <c r="B74" s="14"/>
      <c r="C74" s="646" t="s">
        <v>1</v>
      </c>
      <c r="D74" s="646"/>
      <c r="E74" s="646" t="s">
        <v>2</v>
      </c>
      <c r="F74" s="646"/>
      <c r="G74" s="646" t="s">
        <v>3</v>
      </c>
      <c r="H74" s="646"/>
      <c r="I74" s="646" t="s">
        <v>4</v>
      </c>
      <c r="J74" s="646"/>
      <c r="K74" s="646"/>
      <c r="L74" s="646"/>
      <c r="M74" s="646"/>
      <c r="N74" s="646"/>
      <c r="O74" s="647" t="s">
        <v>5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9"/>
      <c r="AB74" s="9"/>
      <c r="AC74" s="9"/>
      <c r="AD74" s="9"/>
      <c r="AE74" s="9"/>
      <c r="AF74" s="9"/>
      <c r="AG74" s="9"/>
      <c r="AH74" s="9"/>
      <c r="AI74" s="310"/>
      <c r="AJ74" s="310"/>
      <c r="AK74" s="11"/>
      <c r="AL74" s="11"/>
    </row>
    <row r="75" spans="1:38" s="16" customFormat="1" ht="12.75" hidden="1" customHeight="1">
      <c r="A75" s="17" t="s">
        <v>6</v>
      </c>
      <c r="B75" s="299" t="s">
        <v>7</v>
      </c>
      <c r="C75" s="646"/>
      <c r="D75" s="646"/>
      <c r="E75" s="646"/>
      <c r="F75" s="646"/>
      <c r="G75" s="646"/>
      <c r="H75" s="646"/>
      <c r="I75" s="298" t="s">
        <v>8</v>
      </c>
      <c r="J75" s="298" t="s">
        <v>9</v>
      </c>
      <c r="K75" s="298" t="s">
        <v>10</v>
      </c>
      <c r="L75" s="298" t="s">
        <v>11</v>
      </c>
      <c r="M75" s="646" t="s">
        <v>12</v>
      </c>
      <c r="N75" s="646"/>
      <c r="O75" s="647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9"/>
      <c r="AB75" s="9"/>
      <c r="AC75" s="9"/>
      <c r="AD75" s="9"/>
      <c r="AE75" s="9"/>
      <c r="AF75" s="9"/>
      <c r="AG75" s="9"/>
      <c r="AH75" s="9"/>
      <c r="AI75" s="310"/>
      <c r="AJ75" s="310"/>
      <c r="AK75" s="11"/>
      <c r="AL75" s="11"/>
    </row>
    <row r="76" spans="1:38" s="16" customFormat="1" ht="12.75" hidden="1" customHeight="1">
      <c r="A76" s="13"/>
      <c r="B76" s="14"/>
      <c r="C76" s="298" t="s">
        <v>13</v>
      </c>
      <c r="D76" s="298" t="s">
        <v>14</v>
      </c>
      <c r="E76" s="298" t="s">
        <v>13</v>
      </c>
      <c r="F76" s="298" t="s">
        <v>14</v>
      </c>
      <c r="G76" s="298" t="s">
        <v>13</v>
      </c>
      <c r="H76" s="298" t="s">
        <v>14</v>
      </c>
      <c r="I76" s="298" t="s">
        <v>13</v>
      </c>
      <c r="J76" s="298" t="s">
        <v>14</v>
      </c>
      <c r="K76" s="298" t="s">
        <v>13</v>
      </c>
      <c r="L76" s="298" t="s">
        <v>14</v>
      </c>
      <c r="M76" s="298"/>
      <c r="N76" s="298"/>
      <c r="O76" s="647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9" t="s">
        <v>15</v>
      </c>
      <c r="AB76" s="9" t="s">
        <v>16</v>
      </c>
      <c r="AC76" s="9" t="s">
        <v>17</v>
      </c>
      <c r="AD76" s="9" t="s">
        <v>18</v>
      </c>
      <c r="AE76" s="9" t="s">
        <v>19</v>
      </c>
      <c r="AF76" s="9" t="s">
        <v>20</v>
      </c>
      <c r="AG76" s="9"/>
      <c r="AH76" s="9"/>
      <c r="AI76" s="310"/>
      <c r="AJ76" s="310"/>
      <c r="AK76" s="11"/>
      <c r="AL76" s="11"/>
    </row>
    <row r="77" spans="1:38" s="16" customFormat="1" ht="12.75" hidden="1" customHeight="1">
      <c r="A77" s="24" t="s">
        <v>38</v>
      </c>
      <c r="B77" s="299">
        <f>B65+7</f>
        <v>43187</v>
      </c>
      <c r="C77" s="298">
        <v>995</v>
      </c>
      <c r="D77" s="298">
        <v>14060</v>
      </c>
      <c r="E77" s="20">
        <v>526</v>
      </c>
      <c r="F77" s="20">
        <v>9040</v>
      </c>
      <c r="G77" s="298">
        <f t="shared" ref="G77:H81" si="18">E77-C77</f>
        <v>-469</v>
      </c>
      <c r="H77" s="298">
        <f t="shared" si="18"/>
        <v>-5020</v>
      </c>
      <c r="I77" s="25"/>
      <c r="J77" s="25"/>
      <c r="K77" s="20"/>
      <c r="L77" s="20"/>
      <c r="M77" s="20">
        <f t="shared" ref="M77:N80" si="19">I77+K77</f>
        <v>0</v>
      </c>
      <c r="N77" s="20">
        <f t="shared" si="19"/>
        <v>0</v>
      </c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9">
        <f>H73</f>
        <v>13</v>
      </c>
      <c r="AB77" s="9" t="str">
        <f>E73</f>
        <v>CVT-QCO-030-N</v>
      </c>
      <c r="AC77" s="22" t="str">
        <f>A73</f>
        <v>CVT-T</v>
      </c>
      <c r="AD77" s="9" t="str">
        <f>A77</f>
        <v>LCH</v>
      </c>
      <c r="AE77" s="9">
        <f>C77</f>
        <v>995</v>
      </c>
      <c r="AF77" s="23">
        <f>E77</f>
        <v>526</v>
      </c>
      <c r="AG77" s="9"/>
      <c r="AH77" s="9"/>
      <c r="AI77" s="310"/>
      <c r="AJ77" s="310"/>
      <c r="AK77" s="11"/>
      <c r="AL77" s="11"/>
    </row>
    <row r="78" spans="1:38" s="16" customFormat="1" ht="12.75" hidden="1" customHeight="1">
      <c r="A78" s="24"/>
      <c r="B78" s="299"/>
      <c r="C78" s="298"/>
      <c r="D78" s="298"/>
      <c r="E78" s="20"/>
      <c r="F78" s="20"/>
      <c r="G78" s="298">
        <f t="shared" si="18"/>
        <v>0</v>
      </c>
      <c r="H78" s="298">
        <f t="shared" si="18"/>
        <v>0</v>
      </c>
      <c r="I78" s="20"/>
      <c r="J78" s="20"/>
      <c r="K78" s="20"/>
      <c r="L78" s="20"/>
      <c r="M78" s="20">
        <f t="shared" si="19"/>
        <v>0</v>
      </c>
      <c r="N78" s="20">
        <f t="shared" si="19"/>
        <v>0</v>
      </c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9">
        <f>H73</f>
        <v>13</v>
      </c>
      <c r="AB78" s="9" t="str">
        <f>E73</f>
        <v>CVT-QCO-030-N</v>
      </c>
      <c r="AC78" s="22" t="str">
        <f>A73</f>
        <v>CVT-T</v>
      </c>
      <c r="AD78" s="9">
        <f>A78</f>
        <v>0</v>
      </c>
      <c r="AE78" s="9">
        <f>C78</f>
        <v>0</v>
      </c>
      <c r="AF78" s="23">
        <f>E78</f>
        <v>0</v>
      </c>
      <c r="AG78" s="9"/>
      <c r="AH78" s="9"/>
      <c r="AI78" s="310"/>
      <c r="AJ78" s="310"/>
      <c r="AK78" s="11"/>
      <c r="AL78" s="11"/>
    </row>
    <row r="79" spans="1:38" s="16" customFormat="1" ht="12.75" hidden="1" customHeight="1">
      <c r="A79" s="24"/>
      <c r="B79" s="27"/>
      <c r="C79" s="298"/>
      <c r="D79" s="298"/>
      <c r="E79" s="20"/>
      <c r="F79" s="20"/>
      <c r="G79" s="298">
        <f t="shared" si="18"/>
        <v>0</v>
      </c>
      <c r="H79" s="298">
        <f t="shared" si="18"/>
        <v>0</v>
      </c>
      <c r="I79" s="20"/>
      <c r="J79" s="20"/>
      <c r="K79" s="20"/>
      <c r="L79" s="20"/>
      <c r="M79" s="20">
        <f t="shared" si="19"/>
        <v>0</v>
      </c>
      <c r="N79" s="20">
        <f t="shared" si="19"/>
        <v>0</v>
      </c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9">
        <f>H73</f>
        <v>13</v>
      </c>
      <c r="AB79" s="9" t="str">
        <f>E73</f>
        <v>CVT-QCO-030-N</v>
      </c>
      <c r="AC79" s="22" t="str">
        <f>A73</f>
        <v>CVT-T</v>
      </c>
      <c r="AD79" s="9">
        <f>A79</f>
        <v>0</v>
      </c>
      <c r="AE79" s="9">
        <f>C79</f>
        <v>0</v>
      </c>
      <c r="AF79" s="23">
        <f>E79</f>
        <v>0</v>
      </c>
      <c r="AG79" s="9"/>
      <c r="AH79" s="9"/>
      <c r="AI79" s="310"/>
      <c r="AJ79" s="310"/>
      <c r="AK79" s="11"/>
      <c r="AL79" s="11"/>
    </row>
    <row r="80" spans="1:38" s="16" customFormat="1" ht="12.75" hidden="1" customHeight="1">
      <c r="A80" s="24" t="s">
        <v>21</v>
      </c>
      <c r="B80" s="299"/>
      <c r="C80" s="298"/>
      <c r="D80" s="298"/>
      <c r="E80" s="20"/>
      <c r="F80" s="20"/>
      <c r="G80" s="298">
        <f t="shared" si="18"/>
        <v>0</v>
      </c>
      <c r="H80" s="298">
        <f t="shared" si="18"/>
        <v>0</v>
      </c>
      <c r="I80" s="20"/>
      <c r="J80" s="20"/>
      <c r="K80" s="20"/>
      <c r="L80" s="20"/>
      <c r="M80" s="20">
        <f t="shared" si="19"/>
        <v>0</v>
      </c>
      <c r="N80" s="20">
        <f t="shared" si="19"/>
        <v>0</v>
      </c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9">
        <f>H73</f>
        <v>13</v>
      </c>
      <c r="AB80" s="9" t="str">
        <f>E73</f>
        <v>CVT-QCO-030-N</v>
      </c>
      <c r="AC80" s="22" t="str">
        <f>A73</f>
        <v>CVT-T</v>
      </c>
      <c r="AD80" s="9" t="str">
        <f>A80</f>
        <v>COSCO T/S</v>
      </c>
      <c r="AE80" s="9">
        <f>C80</f>
        <v>0</v>
      </c>
      <c r="AF80" s="23">
        <f>E80</f>
        <v>0</v>
      </c>
      <c r="AG80" s="9"/>
      <c r="AH80" s="9"/>
      <c r="AI80" s="310"/>
      <c r="AJ80" s="310"/>
      <c r="AK80" s="11"/>
      <c r="AL80" s="11"/>
    </row>
    <row r="81" spans="1:38" s="32" customFormat="1" ht="12.75" hidden="1" customHeight="1">
      <c r="A81" s="24" t="s">
        <v>22</v>
      </c>
      <c r="B81" s="28"/>
      <c r="C81" s="29">
        <v>975</v>
      </c>
      <c r="D81" s="29">
        <v>13780</v>
      </c>
      <c r="E81" s="30">
        <f>SUM(E77:E80)</f>
        <v>526</v>
      </c>
      <c r="F81" s="30">
        <f>SUM(F77:F80)</f>
        <v>9040</v>
      </c>
      <c r="G81" s="29">
        <f t="shared" si="18"/>
        <v>-449</v>
      </c>
      <c r="H81" s="29">
        <f t="shared" si="18"/>
        <v>-4740</v>
      </c>
      <c r="I81" s="31">
        <f t="shared" ref="I81:N81" si="20">SUM(I77:I80)</f>
        <v>0</v>
      </c>
      <c r="J81" s="31">
        <f t="shared" si="20"/>
        <v>0</v>
      </c>
      <c r="K81" s="31">
        <f t="shared" si="20"/>
        <v>0</v>
      </c>
      <c r="L81" s="31">
        <f t="shared" si="20"/>
        <v>0</v>
      </c>
      <c r="M81" s="31">
        <f t="shared" si="20"/>
        <v>0</v>
      </c>
      <c r="N81" s="31">
        <f t="shared" si="20"/>
        <v>0</v>
      </c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9"/>
      <c r="AB81" s="9"/>
      <c r="AC81" s="22"/>
      <c r="AD81" s="9"/>
      <c r="AE81" s="9"/>
      <c r="AF81" s="9"/>
      <c r="AG81" s="9"/>
      <c r="AH81" s="9"/>
      <c r="AI81" s="310"/>
      <c r="AJ81" s="310"/>
      <c r="AK81" s="310"/>
      <c r="AL81" s="310"/>
    </row>
    <row r="82" spans="1:38" s="32" customFormat="1" ht="12.75" hidden="1" customHeight="1">
      <c r="A82" s="33"/>
      <c r="C82" s="34"/>
      <c r="E82" s="258">
        <f>E81/C81</f>
        <v>0.5394871794871795</v>
      </c>
      <c r="F82" s="258">
        <f>F81/D81</f>
        <v>0.65602322206095787</v>
      </c>
      <c r="I82" s="15"/>
      <c r="J82" s="36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9"/>
      <c r="AB82" s="9"/>
      <c r="AC82" s="22"/>
      <c r="AD82" s="9"/>
      <c r="AE82" s="9"/>
      <c r="AF82" s="9"/>
      <c r="AG82" s="9"/>
      <c r="AH82" s="9"/>
      <c r="AI82" s="310"/>
      <c r="AJ82" s="310"/>
      <c r="AK82" s="310"/>
      <c r="AL82" s="310"/>
    </row>
    <row r="83" spans="1:38" hidden="1"/>
    <row r="84" spans="1:38" hidden="1"/>
    <row r="85" spans="1:38" s="12" customFormat="1" ht="12.75" hidden="1" customHeight="1">
      <c r="A85" s="290" t="s">
        <v>23</v>
      </c>
      <c r="B85" s="291" t="s">
        <v>424</v>
      </c>
      <c r="C85" s="292"/>
      <c r="D85" s="293"/>
      <c r="E85" s="291" t="s">
        <v>456</v>
      </c>
      <c r="F85" s="291"/>
      <c r="G85" s="290" t="s">
        <v>0</v>
      </c>
      <c r="H85" s="294">
        <v>14</v>
      </c>
      <c r="I85" s="293"/>
      <c r="J85" s="295" t="s">
        <v>26</v>
      </c>
      <c r="K85" s="291">
        <v>0</v>
      </c>
      <c r="L85" s="290"/>
      <c r="M85" s="296"/>
      <c r="N85" s="291"/>
      <c r="O85" s="293"/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  <c r="AA85" s="9"/>
      <c r="AB85" s="9"/>
      <c r="AC85" s="9"/>
      <c r="AD85" s="9"/>
      <c r="AE85" s="9"/>
      <c r="AF85" s="9"/>
      <c r="AG85" s="9"/>
      <c r="AH85" s="9"/>
      <c r="AI85" s="367"/>
      <c r="AJ85" s="367"/>
      <c r="AK85" s="11"/>
    </row>
    <row r="86" spans="1:38" s="16" customFormat="1" ht="12.75" hidden="1" customHeight="1">
      <c r="A86" s="13"/>
      <c r="B86" s="14"/>
      <c r="C86" s="646" t="s">
        <v>1</v>
      </c>
      <c r="D86" s="646"/>
      <c r="E86" s="646" t="s">
        <v>2</v>
      </c>
      <c r="F86" s="646"/>
      <c r="G86" s="646" t="s">
        <v>3</v>
      </c>
      <c r="H86" s="646"/>
      <c r="I86" s="646" t="s">
        <v>4</v>
      </c>
      <c r="J86" s="646"/>
      <c r="K86" s="646"/>
      <c r="L86" s="646"/>
      <c r="M86" s="646"/>
      <c r="N86" s="646"/>
      <c r="O86" s="647" t="s">
        <v>5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9"/>
      <c r="AB86" s="9"/>
      <c r="AC86" s="9"/>
      <c r="AD86" s="9"/>
      <c r="AE86" s="9"/>
      <c r="AF86" s="9"/>
      <c r="AG86" s="9"/>
      <c r="AH86" s="9"/>
      <c r="AI86" s="367"/>
      <c r="AJ86" s="367"/>
      <c r="AK86" s="11"/>
      <c r="AL86" s="11"/>
    </row>
    <row r="87" spans="1:38" s="16" customFormat="1" ht="12.75" hidden="1" customHeight="1">
      <c r="A87" s="17" t="s">
        <v>6</v>
      </c>
      <c r="B87" s="356" t="s">
        <v>7</v>
      </c>
      <c r="C87" s="646"/>
      <c r="D87" s="646"/>
      <c r="E87" s="646"/>
      <c r="F87" s="646"/>
      <c r="G87" s="646"/>
      <c r="H87" s="646"/>
      <c r="I87" s="355" t="s">
        <v>8</v>
      </c>
      <c r="J87" s="355" t="s">
        <v>9</v>
      </c>
      <c r="K87" s="355" t="s">
        <v>10</v>
      </c>
      <c r="L87" s="355" t="s">
        <v>11</v>
      </c>
      <c r="M87" s="646" t="s">
        <v>12</v>
      </c>
      <c r="N87" s="646"/>
      <c r="O87" s="647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9"/>
      <c r="AB87" s="9"/>
      <c r="AC87" s="9"/>
      <c r="AD87" s="9"/>
      <c r="AE87" s="9"/>
      <c r="AF87" s="9"/>
      <c r="AG87" s="9"/>
      <c r="AH87" s="9"/>
      <c r="AI87" s="367"/>
      <c r="AJ87" s="367"/>
      <c r="AK87" s="11"/>
      <c r="AL87" s="11"/>
    </row>
    <row r="88" spans="1:38" s="16" customFormat="1" ht="12.75" hidden="1" customHeight="1">
      <c r="A88" s="13"/>
      <c r="B88" s="14"/>
      <c r="C88" s="355" t="s">
        <v>13</v>
      </c>
      <c r="D88" s="355" t="s">
        <v>14</v>
      </c>
      <c r="E88" s="355" t="s">
        <v>13</v>
      </c>
      <c r="F88" s="355" t="s">
        <v>14</v>
      </c>
      <c r="G88" s="355" t="s">
        <v>13</v>
      </c>
      <c r="H88" s="355" t="s">
        <v>14</v>
      </c>
      <c r="I88" s="355" t="s">
        <v>13</v>
      </c>
      <c r="J88" s="355" t="s">
        <v>14</v>
      </c>
      <c r="K88" s="355" t="s">
        <v>13</v>
      </c>
      <c r="L88" s="355" t="s">
        <v>14</v>
      </c>
      <c r="M88" s="355"/>
      <c r="N88" s="355"/>
      <c r="O88" s="647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9" t="s">
        <v>15</v>
      </c>
      <c r="AB88" s="9" t="s">
        <v>16</v>
      </c>
      <c r="AC88" s="9" t="s">
        <v>17</v>
      </c>
      <c r="AD88" s="9" t="s">
        <v>18</v>
      </c>
      <c r="AE88" s="9" t="s">
        <v>19</v>
      </c>
      <c r="AF88" s="9" t="s">
        <v>20</v>
      </c>
      <c r="AG88" s="9"/>
      <c r="AH88" s="9"/>
      <c r="AI88" s="367"/>
      <c r="AJ88" s="367"/>
      <c r="AK88" s="11"/>
      <c r="AL88" s="11"/>
    </row>
    <row r="89" spans="1:38" s="16" customFormat="1" ht="12.75" hidden="1" customHeight="1">
      <c r="A89" s="24" t="s">
        <v>38</v>
      </c>
      <c r="B89" s="356">
        <f>B77+7</f>
        <v>43194</v>
      </c>
      <c r="C89" s="355">
        <v>995</v>
      </c>
      <c r="D89" s="355">
        <v>14060</v>
      </c>
      <c r="E89" s="20">
        <v>438</v>
      </c>
      <c r="F89" s="20">
        <v>7478</v>
      </c>
      <c r="G89" s="355">
        <f t="shared" ref="G89:H93" si="21">E89-C89</f>
        <v>-557</v>
      </c>
      <c r="H89" s="355">
        <f t="shared" si="21"/>
        <v>-6582</v>
      </c>
      <c r="I89" s="25"/>
      <c r="J89" s="25"/>
      <c r="K89" s="20"/>
      <c r="L89" s="20"/>
      <c r="M89" s="20">
        <f t="shared" ref="M89:N92" si="22">I89+K89</f>
        <v>0</v>
      </c>
      <c r="N89" s="20">
        <f t="shared" si="22"/>
        <v>0</v>
      </c>
      <c r="O89" s="21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9">
        <f>H85</f>
        <v>14</v>
      </c>
      <c r="AB89" s="9" t="str">
        <f>E85</f>
        <v>CVT-Q3V-029-N</v>
      </c>
      <c r="AC89" s="22" t="str">
        <f>A85</f>
        <v>CVT-T</v>
      </c>
      <c r="AD89" s="9" t="str">
        <f>A89</f>
        <v>LCH</v>
      </c>
      <c r="AE89" s="9">
        <f>C89</f>
        <v>995</v>
      </c>
      <c r="AF89" s="23">
        <f>E89</f>
        <v>438</v>
      </c>
      <c r="AG89" s="9"/>
      <c r="AH89" s="9"/>
      <c r="AI89" s="367"/>
      <c r="AJ89" s="367"/>
      <c r="AK89" s="11"/>
      <c r="AL89" s="11"/>
    </row>
    <row r="90" spans="1:38" s="16" customFormat="1" ht="12.75" hidden="1" customHeight="1">
      <c r="A90" s="24"/>
      <c r="B90" s="356"/>
      <c r="C90" s="355"/>
      <c r="D90" s="355"/>
      <c r="E90" s="20"/>
      <c r="F90" s="20"/>
      <c r="G90" s="355">
        <f t="shared" si="21"/>
        <v>0</v>
      </c>
      <c r="H90" s="355">
        <f t="shared" si="21"/>
        <v>0</v>
      </c>
      <c r="I90" s="20"/>
      <c r="J90" s="20"/>
      <c r="K90" s="20"/>
      <c r="L90" s="20"/>
      <c r="M90" s="20">
        <f t="shared" si="22"/>
        <v>0</v>
      </c>
      <c r="N90" s="20">
        <f t="shared" si="22"/>
        <v>0</v>
      </c>
      <c r="O90" s="21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9">
        <f>H85</f>
        <v>14</v>
      </c>
      <c r="AB90" s="9" t="str">
        <f>E85</f>
        <v>CVT-Q3V-029-N</v>
      </c>
      <c r="AC90" s="22" t="str">
        <f>A85</f>
        <v>CVT-T</v>
      </c>
      <c r="AD90" s="9">
        <f>A90</f>
        <v>0</v>
      </c>
      <c r="AE90" s="9">
        <f>C90</f>
        <v>0</v>
      </c>
      <c r="AF90" s="23">
        <f>E90</f>
        <v>0</v>
      </c>
      <c r="AG90" s="9"/>
      <c r="AH90" s="9"/>
      <c r="AI90" s="367"/>
      <c r="AJ90" s="367"/>
      <c r="AK90" s="11"/>
      <c r="AL90" s="11"/>
    </row>
    <row r="91" spans="1:38" s="16" customFormat="1" ht="12.75" hidden="1" customHeight="1">
      <c r="A91" s="24"/>
      <c r="B91" s="27"/>
      <c r="C91" s="355"/>
      <c r="D91" s="355"/>
      <c r="E91" s="20"/>
      <c r="F91" s="20"/>
      <c r="G91" s="355">
        <f t="shared" si="21"/>
        <v>0</v>
      </c>
      <c r="H91" s="355">
        <f t="shared" si="21"/>
        <v>0</v>
      </c>
      <c r="I91" s="20"/>
      <c r="J91" s="20"/>
      <c r="K91" s="20"/>
      <c r="L91" s="20"/>
      <c r="M91" s="20">
        <f t="shared" si="22"/>
        <v>0</v>
      </c>
      <c r="N91" s="20">
        <f t="shared" si="22"/>
        <v>0</v>
      </c>
      <c r="O91" s="21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9">
        <f>H85</f>
        <v>14</v>
      </c>
      <c r="AB91" s="9" t="str">
        <f>E85</f>
        <v>CVT-Q3V-029-N</v>
      </c>
      <c r="AC91" s="22" t="str">
        <f>A85</f>
        <v>CVT-T</v>
      </c>
      <c r="AD91" s="9">
        <f>A91</f>
        <v>0</v>
      </c>
      <c r="AE91" s="9">
        <f>C91</f>
        <v>0</v>
      </c>
      <c r="AF91" s="23">
        <f>E91</f>
        <v>0</v>
      </c>
      <c r="AG91" s="9"/>
      <c r="AH91" s="9"/>
      <c r="AI91" s="367"/>
      <c r="AJ91" s="367"/>
      <c r="AK91" s="11"/>
      <c r="AL91" s="11"/>
    </row>
    <row r="92" spans="1:38" s="16" customFormat="1" ht="12.75" hidden="1" customHeight="1">
      <c r="A92" s="24" t="s">
        <v>21</v>
      </c>
      <c r="B92" s="356"/>
      <c r="C92" s="355"/>
      <c r="D92" s="355"/>
      <c r="E92" s="20"/>
      <c r="F92" s="20"/>
      <c r="G92" s="355">
        <f t="shared" si="21"/>
        <v>0</v>
      </c>
      <c r="H92" s="355">
        <f t="shared" si="21"/>
        <v>0</v>
      </c>
      <c r="I92" s="20"/>
      <c r="J92" s="20"/>
      <c r="K92" s="20"/>
      <c r="L92" s="20"/>
      <c r="M92" s="20">
        <f t="shared" si="22"/>
        <v>0</v>
      </c>
      <c r="N92" s="20">
        <f t="shared" si="22"/>
        <v>0</v>
      </c>
      <c r="O92" s="21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9">
        <f>H85</f>
        <v>14</v>
      </c>
      <c r="AB92" s="9" t="str">
        <f>E85</f>
        <v>CVT-Q3V-029-N</v>
      </c>
      <c r="AC92" s="22" t="str">
        <f>A85</f>
        <v>CVT-T</v>
      </c>
      <c r="AD92" s="9" t="str">
        <f>A92</f>
        <v>COSCO T/S</v>
      </c>
      <c r="AE92" s="9">
        <f>C92</f>
        <v>0</v>
      </c>
      <c r="AF92" s="23">
        <f>E92</f>
        <v>0</v>
      </c>
      <c r="AG92" s="9"/>
      <c r="AH92" s="9"/>
      <c r="AI92" s="367"/>
      <c r="AJ92" s="367"/>
      <c r="AK92" s="11"/>
      <c r="AL92" s="11"/>
    </row>
    <row r="93" spans="1:38" s="32" customFormat="1" ht="12.75" hidden="1" customHeight="1">
      <c r="A93" s="24" t="s">
        <v>22</v>
      </c>
      <c r="B93" s="28"/>
      <c r="C93" s="29">
        <v>825</v>
      </c>
      <c r="D93" s="29">
        <v>11680</v>
      </c>
      <c r="E93" s="30">
        <f>SUM(E89:E92)</f>
        <v>438</v>
      </c>
      <c r="F93" s="30">
        <f>SUM(F89:F92)</f>
        <v>7478</v>
      </c>
      <c r="G93" s="29">
        <f t="shared" si="21"/>
        <v>-387</v>
      </c>
      <c r="H93" s="29">
        <f t="shared" si="21"/>
        <v>-4202</v>
      </c>
      <c r="I93" s="31">
        <f t="shared" ref="I93:N93" si="23">SUM(I89:I92)</f>
        <v>0</v>
      </c>
      <c r="J93" s="31">
        <f t="shared" si="23"/>
        <v>0</v>
      </c>
      <c r="K93" s="31">
        <f t="shared" si="23"/>
        <v>0</v>
      </c>
      <c r="L93" s="31">
        <f t="shared" si="23"/>
        <v>0</v>
      </c>
      <c r="M93" s="31">
        <f t="shared" si="23"/>
        <v>0</v>
      </c>
      <c r="N93" s="31">
        <f t="shared" si="23"/>
        <v>0</v>
      </c>
      <c r="O93" s="21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9"/>
      <c r="AB93" s="9"/>
      <c r="AC93" s="22"/>
      <c r="AD93" s="9"/>
      <c r="AE93" s="9"/>
      <c r="AF93" s="9"/>
      <c r="AG93" s="9"/>
      <c r="AH93" s="9"/>
      <c r="AI93" s="367"/>
      <c r="AJ93" s="367"/>
      <c r="AK93" s="367"/>
      <c r="AL93" s="367"/>
    </row>
    <row r="94" spans="1:38" s="32" customFormat="1" ht="12.75" hidden="1" customHeight="1">
      <c r="A94" s="33"/>
      <c r="C94" s="34"/>
      <c r="E94" s="258">
        <f>E93/C93</f>
        <v>0.53090909090909089</v>
      </c>
      <c r="F94" s="258">
        <f>F93/D93</f>
        <v>0.64023972602739732</v>
      </c>
      <c r="I94" s="15"/>
      <c r="J94" s="3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9"/>
      <c r="AB94" s="9"/>
      <c r="AC94" s="22"/>
      <c r="AD94" s="9"/>
      <c r="AE94" s="9"/>
      <c r="AF94" s="9"/>
      <c r="AG94" s="9"/>
      <c r="AH94" s="9"/>
      <c r="AI94" s="367"/>
      <c r="AJ94" s="367"/>
      <c r="AK94" s="367"/>
      <c r="AL94" s="367"/>
    </row>
    <row r="95" spans="1:38" hidden="1"/>
    <row r="96" spans="1:38" ht="14.25" hidden="1" customHeight="1"/>
    <row r="97" spans="1:38" s="12" customFormat="1" ht="12.75" hidden="1" customHeight="1">
      <c r="A97" s="290" t="s">
        <v>23</v>
      </c>
      <c r="B97" s="291" t="s">
        <v>485</v>
      </c>
      <c r="C97" s="292"/>
      <c r="D97" s="293"/>
      <c r="E97" s="291" t="s">
        <v>486</v>
      </c>
      <c r="F97" s="291"/>
      <c r="G97" s="290" t="s">
        <v>0</v>
      </c>
      <c r="H97" s="294">
        <v>15</v>
      </c>
      <c r="I97" s="293"/>
      <c r="J97" s="295" t="s">
        <v>26</v>
      </c>
      <c r="K97" s="291">
        <v>0</v>
      </c>
      <c r="L97" s="290"/>
      <c r="M97" s="296"/>
      <c r="N97" s="291"/>
      <c r="O97" s="293"/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  <c r="AA97" s="9"/>
      <c r="AB97" s="9"/>
      <c r="AC97" s="9"/>
      <c r="AD97" s="9"/>
      <c r="AE97" s="9"/>
      <c r="AF97" s="9"/>
      <c r="AG97" s="9"/>
      <c r="AH97" s="9"/>
      <c r="AI97" s="385"/>
      <c r="AJ97" s="385"/>
      <c r="AK97" s="11"/>
    </row>
    <row r="98" spans="1:38" s="16" customFormat="1" ht="12.75" hidden="1" customHeight="1">
      <c r="A98" s="13"/>
      <c r="B98" s="14"/>
      <c r="C98" s="646" t="s">
        <v>1</v>
      </c>
      <c r="D98" s="646"/>
      <c r="E98" s="646" t="s">
        <v>2</v>
      </c>
      <c r="F98" s="646"/>
      <c r="G98" s="646" t="s">
        <v>3</v>
      </c>
      <c r="H98" s="646"/>
      <c r="I98" s="646" t="s">
        <v>4</v>
      </c>
      <c r="J98" s="646"/>
      <c r="K98" s="646"/>
      <c r="L98" s="646"/>
      <c r="M98" s="646"/>
      <c r="N98" s="646"/>
      <c r="O98" s="647" t="s">
        <v>5</v>
      </c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9"/>
      <c r="AB98" s="9"/>
      <c r="AC98" s="9"/>
      <c r="AD98" s="9"/>
      <c r="AE98" s="9"/>
      <c r="AF98" s="9"/>
      <c r="AG98" s="9"/>
      <c r="AH98" s="9"/>
      <c r="AI98" s="385"/>
      <c r="AJ98" s="385"/>
      <c r="AK98" s="11"/>
      <c r="AL98" s="11"/>
    </row>
    <row r="99" spans="1:38" s="16" customFormat="1" ht="12.75" hidden="1" customHeight="1">
      <c r="A99" s="17" t="s">
        <v>6</v>
      </c>
      <c r="B99" s="374" t="s">
        <v>7</v>
      </c>
      <c r="C99" s="646"/>
      <c r="D99" s="646"/>
      <c r="E99" s="646"/>
      <c r="F99" s="646"/>
      <c r="G99" s="646"/>
      <c r="H99" s="646"/>
      <c r="I99" s="373" t="s">
        <v>8</v>
      </c>
      <c r="J99" s="373" t="s">
        <v>9</v>
      </c>
      <c r="K99" s="373" t="s">
        <v>10</v>
      </c>
      <c r="L99" s="373" t="s">
        <v>11</v>
      </c>
      <c r="M99" s="646" t="s">
        <v>12</v>
      </c>
      <c r="N99" s="646"/>
      <c r="O99" s="647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9"/>
      <c r="AB99" s="9"/>
      <c r="AC99" s="9"/>
      <c r="AD99" s="9"/>
      <c r="AE99" s="9"/>
      <c r="AF99" s="9"/>
      <c r="AG99" s="9"/>
      <c r="AH99" s="9"/>
      <c r="AI99" s="385"/>
      <c r="AJ99" s="385"/>
      <c r="AK99" s="11"/>
      <c r="AL99" s="11"/>
    </row>
    <row r="100" spans="1:38" s="16" customFormat="1" ht="12.75" hidden="1" customHeight="1">
      <c r="A100" s="13"/>
      <c r="B100" s="14"/>
      <c r="C100" s="373" t="s">
        <v>13</v>
      </c>
      <c r="D100" s="373" t="s">
        <v>14</v>
      </c>
      <c r="E100" s="373" t="s">
        <v>13</v>
      </c>
      <c r="F100" s="373" t="s">
        <v>14</v>
      </c>
      <c r="G100" s="373" t="s">
        <v>13</v>
      </c>
      <c r="H100" s="373" t="s">
        <v>14</v>
      </c>
      <c r="I100" s="373" t="s">
        <v>13</v>
      </c>
      <c r="J100" s="373" t="s">
        <v>14</v>
      </c>
      <c r="K100" s="373" t="s">
        <v>13</v>
      </c>
      <c r="L100" s="373" t="s">
        <v>14</v>
      </c>
      <c r="M100" s="373"/>
      <c r="N100" s="373"/>
      <c r="O100" s="647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9" t="s">
        <v>15</v>
      </c>
      <c r="AB100" s="9" t="s">
        <v>16</v>
      </c>
      <c r="AC100" s="9" t="s">
        <v>17</v>
      </c>
      <c r="AD100" s="9" t="s">
        <v>18</v>
      </c>
      <c r="AE100" s="9" t="s">
        <v>19</v>
      </c>
      <c r="AF100" s="9" t="s">
        <v>20</v>
      </c>
      <c r="AG100" s="9"/>
      <c r="AH100" s="9"/>
      <c r="AI100" s="385"/>
      <c r="AJ100" s="385"/>
      <c r="AK100" s="11"/>
      <c r="AL100" s="11"/>
    </row>
    <row r="101" spans="1:38" s="16" customFormat="1" ht="12.75" hidden="1" customHeight="1">
      <c r="A101" s="24" t="s">
        <v>38</v>
      </c>
      <c r="B101" s="374">
        <f>B89+7</f>
        <v>43201</v>
      </c>
      <c r="C101" s="373">
        <v>995</v>
      </c>
      <c r="D101" s="373">
        <v>14060</v>
      </c>
      <c r="E101" s="20">
        <v>400</v>
      </c>
      <c r="F101" s="20">
        <v>6608</v>
      </c>
      <c r="G101" s="373">
        <f t="shared" ref="G101:H105" si="24">E101-C101</f>
        <v>-595</v>
      </c>
      <c r="H101" s="373">
        <f t="shared" si="24"/>
        <v>-7452</v>
      </c>
      <c r="I101" s="25"/>
      <c r="J101" s="25"/>
      <c r="K101" s="20"/>
      <c r="L101" s="20"/>
      <c r="M101" s="20">
        <f t="shared" ref="M101:N104" si="25">I101+K101</f>
        <v>0</v>
      </c>
      <c r="N101" s="20">
        <f t="shared" si="25"/>
        <v>0</v>
      </c>
      <c r="O101" s="21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9">
        <f>H97</f>
        <v>15</v>
      </c>
      <c r="AB101" s="9" t="str">
        <f>E97</f>
        <v>CVT-RWY-031-N</v>
      </c>
      <c r="AC101" s="22" t="str">
        <f>A97</f>
        <v>CVT-T</v>
      </c>
      <c r="AD101" s="9" t="str">
        <f>A101</f>
        <v>LCH</v>
      </c>
      <c r="AE101" s="9">
        <f>C101</f>
        <v>995</v>
      </c>
      <c r="AF101" s="23">
        <f>E101</f>
        <v>400</v>
      </c>
      <c r="AG101" s="9"/>
      <c r="AH101" s="9"/>
      <c r="AI101" s="385"/>
      <c r="AJ101" s="385"/>
      <c r="AK101" s="11"/>
      <c r="AL101" s="11"/>
    </row>
    <row r="102" spans="1:38" s="16" customFormat="1" ht="12.75" hidden="1" customHeight="1">
      <c r="A102" s="24"/>
      <c r="B102" s="374"/>
      <c r="C102" s="373"/>
      <c r="D102" s="373"/>
      <c r="E102" s="20"/>
      <c r="F102" s="20"/>
      <c r="G102" s="373">
        <f t="shared" si="24"/>
        <v>0</v>
      </c>
      <c r="H102" s="373">
        <f t="shared" si="24"/>
        <v>0</v>
      </c>
      <c r="I102" s="20"/>
      <c r="J102" s="20"/>
      <c r="K102" s="20"/>
      <c r="L102" s="20"/>
      <c r="M102" s="20">
        <f t="shared" si="25"/>
        <v>0</v>
      </c>
      <c r="N102" s="20">
        <f t="shared" si="25"/>
        <v>0</v>
      </c>
      <c r="O102" s="21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9">
        <f>H97</f>
        <v>15</v>
      </c>
      <c r="AB102" s="9" t="str">
        <f>E97</f>
        <v>CVT-RWY-031-N</v>
      </c>
      <c r="AC102" s="22" t="str">
        <f>A97</f>
        <v>CVT-T</v>
      </c>
      <c r="AD102" s="9">
        <f>A102</f>
        <v>0</v>
      </c>
      <c r="AE102" s="9">
        <f>C102</f>
        <v>0</v>
      </c>
      <c r="AF102" s="23">
        <f>E102</f>
        <v>0</v>
      </c>
      <c r="AG102" s="9"/>
      <c r="AH102" s="9"/>
      <c r="AI102" s="385"/>
      <c r="AJ102" s="385"/>
      <c r="AK102" s="11"/>
      <c r="AL102" s="11"/>
    </row>
    <row r="103" spans="1:38" s="16" customFormat="1" ht="12.75" hidden="1" customHeight="1">
      <c r="A103" s="24"/>
      <c r="B103" s="27"/>
      <c r="C103" s="373"/>
      <c r="D103" s="373"/>
      <c r="E103" s="20"/>
      <c r="F103" s="20"/>
      <c r="G103" s="373">
        <f t="shared" si="24"/>
        <v>0</v>
      </c>
      <c r="H103" s="373">
        <f t="shared" si="24"/>
        <v>0</v>
      </c>
      <c r="I103" s="20"/>
      <c r="J103" s="20"/>
      <c r="K103" s="20"/>
      <c r="L103" s="20"/>
      <c r="M103" s="20">
        <f t="shared" si="25"/>
        <v>0</v>
      </c>
      <c r="N103" s="20">
        <f t="shared" si="25"/>
        <v>0</v>
      </c>
      <c r="O103" s="21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9">
        <f>H97</f>
        <v>15</v>
      </c>
      <c r="AB103" s="9" t="str">
        <f>E97</f>
        <v>CVT-RWY-031-N</v>
      </c>
      <c r="AC103" s="22" t="str">
        <f>A97</f>
        <v>CVT-T</v>
      </c>
      <c r="AD103" s="9">
        <f>A103</f>
        <v>0</v>
      </c>
      <c r="AE103" s="9">
        <f>C103</f>
        <v>0</v>
      </c>
      <c r="AF103" s="23">
        <f>E103</f>
        <v>0</v>
      </c>
      <c r="AG103" s="9"/>
      <c r="AH103" s="9"/>
      <c r="AI103" s="385"/>
      <c r="AJ103" s="385"/>
      <c r="AK103" s="11"/>
      <c r="AL103" s="11"/>
    </row>
    <row r="104" spans="1:38" s="16" customFormat="1" ht="12.75" hidden="1" customHeight="1">
      <c r="A104" s="24" t="s">
        <v>21</v>
      </c>
      <c r="B104" s="374"/>
      <c r="C104" s="373"/>
      <c r="D104" s="373"/>
      <c r="E104" s="20"/>
      <c r="F104" s="20"/>
      <c r="G104" s="373">
        <f t="shared" si="24"/>
        <v>0</v>
      </c>
      <c r="H104" s="373">
        <f t="shared" si="24"/>
        <v>0</v>
      </c>
      <c r="I104" s="20"/>
      <c r="J104" s="20"/>
      <c r="K104" s="20"/>
      <c r="L104" s="20"/>
      <c r="M104" s="20">
        <f t="shared" si="25"/>
        <v>0</v>
      </c>
      <c r="N104" s="20">
        <f t="shared" si="25"/>
        <v>0</v>
      </c>
      <c r="O104" s="2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9">
        <f>H97</f>
        <v>15</v>
      </c>
      <c r="AB104" s="9" t="str">
        <f>E97</f>
        <v>CVT-RWY-031-N</v>
      </c>
      <c r="AC104" s="22" t="str">
        <f>A97</f>
        <v>CVT-T</v>
      </c>
      <c r="AD104" s="9" t="str">
        <f>A104</f>
        <v>COSCO T/S</v>
      </c>
      <c r="AE104" s="9">
        <f>C104</f>
        <v>0</v>
      </c>
      <c r="AF104" s="23">
        <f>E104</f>
        <v>0</v>
      </c>
      <c r="AG104" s="9"/>
      <c r="AH104" s="9"/>
      <c r="AI104" s="385"/>
      <c r="AJ104" s="385"/>
      <c r="AK104" s="11"/>
      <c r="AL104" s="11"/>
    </row>
    <row r="105" spans="1:38" s="32" customFormat="1" ht="12.75" hidden="1" customHeight="1">
      <c r="A105" s="24" t="s">
        <v>22</v>
      </c>
      <c r="B105" s="28"/>
      <c r="C105" s="29">
        <v>825</v>
      </c>
      <c r="D105" s="29">
        <v>11680</v>
      </c>
      <c r="E105" s="30">
        <f>SUM(E101:E104)</f>
        <v>400</v>
      </c>
      <c r="F105" s="30">
        <f>SUM(F101:F104)</f>
        <v>6608</v>
      </c>
      <c r="G105" s="29">
        <f t="shared" si="24"/>
        <v>-425</v>
      </c>
      <c r="H105" s="29">
        <f t="shared" si="24"/>
        <v>-5072</v>
      </c>
      <c r="I105" s="31">
        <f t="shared" ref="I105:N105" si="26">SUM(I101:I104)</f>
        <v>0</v>
      </c>
      <c r="J105" s="31">
        <f t="shared" si="26"/>
        <v>0</v>
      </c>
      <c r="K105" s="31">
        <f t="shared" si="26"/>
        <v>0</v>
      </c>
      <c r="L105" s="31">
        <f t="shared" si="26"/>
        <v>0</v>
      </c>
      <c r="M105" s="31">
        <f t="shared" si="26"/>
        <v>0</v>
      </c>
      <c r="N105" s="31">
        <f t="shared" si="26"/>
        <v>0</v>
      </c>
      <c r="O105" s="21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9"/>
      <c r="AB105" s="9"/>
      <c r="AC105" s="22"/>
      <c r="AD105" s="9"/>
      <c r="AE105" s="9"/>
      <c r="AF105" s="9"/>
      <c r="AG105" s="9"/>
      <c r="AH105" s="9"/>
      <c r="AI105" s="385"/>
      <c r="AJ105" s="385"/>
      <c r="AK105" s="385"/>
      <c r="AL105" s="385"/>
    </row>
    <row r="106" spans="1:38" s="32" customFormat="1" ht="12.75" hidden="1" customHeight="1">
      <c r="A106" s="33"/>
      <c r="C106" s="34"/>
      <c r="E106" s="258">
        <f>E105/C105</f>
        <v>0.48484848484848486</v>
      </c>
      <c r="F106" s="258">
        <f>F105/D105</f>
        <v>0.5657534246575342</v>
      </c>
      <c r="I106" s="15"/>
      <c r="J106" s="36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9"/>
      <c r="AB106" s="9"/>
      <c r="AC106" s="22"/>
      <c r="AD106" s="9"/>
      <c r="AE106" s="9"/>
      <c r="AF106" s="9"/>
      <c r="AG106" s="9"/>
      <c r="AH106" s="9"/>
      <c r="AI106" s="385"/>
      <c r="AJ106" s="385"/>
      <c r="AK106" s="385"/>
      <c r="AL106" s="385"/>
    </row>
    <row r="107" spans="1:38" hidden="1"/>
    <row r="108" spans="1:38" hidden="1"/>
    <row r="109" spans="1:38" s="12" customFormat="1" ht="12.75" customHeight="1">
      <c r="A109" s="290" t="s">
        <v>23</v>
      </c>
      <c r="B109" s="291" t="s">
        <v>540</v>
      </c>
      <c r="C109" s="292"/>
      <c r="D109" s="293"/>
      <c r="E109" s="291" t="s">
        <v>541</v>
      </c>
      <c r="F109" s="291"/>
      <c r="G109" s="290" t="s">
        <v>0</v>
      </c>
      <c r="H109" s="294">
        <v>16</v>
      </c>
      <c r="I109" s="293"/>
      <c r="J109" s="295" t="s">
        <v>26</v>
      </c>
      <c r="K109" s="291">
        <v>0</v>
      </c>
      <c r="L109" s="290"/>
      <c r="M109" s="296"/>
      <c r="N109" s="291"/>
      <c r="O109" s="293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  <c r="AA109" s="9"/>
      <c r="AB109" s="9"/>
      <c r="AC109" s="9"/>
      <c r="AD109" s="9"/>
      <c r="AE109" s="9"/>
      <c r="AF109" s="9"/>
      <c r="AG109" s="9"/>
      <c r="AH109" s="9"/>
      <c r="AI109" s="418"/>
      <c r="AJ109" s="418"/>
      <c r="AK109" s="11"/>
    </row>
    <row r="110" spans="1:38" s="16" customFormat="1" ht="12.75" customHeight="1">
      <c r="A110" s="13"/>
      <c r="B110" s="14"/>
      <c r="C110" s="646" t="s">
        <v>1</v>
      </c>
      <c r="D110" s="646"/>
      <c r="E110" s="646" t="s">
        <v>2</v>
      </c>
      <c r="F110" s="646"/>
      <c r="G110" s="646" t="s">
        <v>3</v>
      </c>
      <c r="H110" s="646"/>
      <c r="I110" s="646" t="s">
        <v>4</v>
      </c>
      <c r="J110" s="646"/>
      <c r="K110" s="646"/>
      <c r="L110" s="646"/>
      <c r="M110" s="646"/>
      <c r="N110" s="646"/>
      <c r="O110" s="647" t="s">
        <v>5</v>
      </c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9"/>
      <c r="AB110" s="9"/>
      <c r="AC110" s="9"/>
      <c r="AD110" s="9"/>
      <c r="AE110" s="9"/>
      <c r="AF110" s="9"/>
      <c r="AG110" s="9"/>
      <c r="AH110" s="9"/>
      <c r="AI110" s="418"/>
      <c r="AJ110" s="418"/>
      <c r="AK110" s="11"/>
      <c r="AL110" s="11"/>
    </row>
    <row r="111" spans="1:38" s="16" customFormat="1" ht="12.75" customHeight="1">
      <c r="A111" s="17" t="s">
        <v>6</v>
      </c>
      <c r="B111" s="417" t="s">
        <v>7</v>
      </c>
      <c r="C111" s="646"/>
      <c r="D111" s="646"/>
      <c r="E111" s="646"/>
      <c r="F111" s="646"/>
      <c r="G111" s="646"/>
      <c r="H111" s="646"/>
      <c r="I111" s="416" t="s">
        <v>8</v>
      </c>
      <c r="J111" s="416" t="s">
        <v>9</v>
      </c>
      <c r="K111" s="416" t="s">
        <v>10</v>
      </c>
      <c r="L111" s="416" t="s">
        <v>11</v>
      </c>
      <c r="M111" s="646" t="s">
        <v>12</v>
      </c>
      <c r="N111" s="646"/>
      <c r="O111" s="647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9"/>
      <c r="AB111" s="9"/>
      <c r="AC111" s="9"/>
      <c r="AD111" s="9"/>
      <c r="AE111" s="9"/>
      <c r="AF111" s="9"/>
      <c r="AG111" s="9"/>
      <c r="AH111" s="9"/>
      <c r="AI111" s="418"/>
      <c r="AJ111" s="418"/>
      <c r="AK111" s="11"/>
      <c r="AL111" s="11"/>
    </row>
    <row r="112" spans="1:38" s="16" customFormat="1" ht="12.75" customHeight="1">
      <c r="A112" s="13"/>
      <c r="B112" s="14"/>
      <c r="C112" s="416" t="s">
        <v>13</v>
      </c>
      <c r="D112" s="416" t="s">
        <v>14</v>
      </c>
      <c r="E112" s="416" t="s">
        <v>13</v>
      </c>
      <c r="F112" s="416" t="s">
        <v>14</v>
      </c>
      <c r="G112" s="416" t="s">
        <v>13</v>
      </c>
      <c r="H112" s="416" t="s">
        <v>14</v>
      </c>
      <c r="I112" s="416" t="s">
        <v>13</v>
      </c>
      <c r="J112" s="416" t="s">
        <v>14</v>
      </c>
      <c r="K112" s="416" t="s">
        <v>13</v>
      </c>
      <c r="L112" s="416" t="s">
        <v>14</v>
      </c>
      <c r="M112" s="416"/>
      <c r="N112" s="416"/>
      <c r="O112" s="647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9" t="s">
        <v>15</v>
      </c>
      <c r="AB112" s="9" t="s">
        <v>16</v>
      </c>
      <c r="AC112" s="9" t="s">
        <v>17</v>
      </c>
      <c r="AD112" s="9" t="s">
        <v>18</v>
      </c>
      <c r="AE112" s="9" t="s">
        <v>19</v>
      </c>
      <c r="AF112" s="9" t="s">
        <v>20</v>
      </c>
      <c r="AG112" s="9"/>
      <c r="AH112" s="9"/>
      <c r="AI112" s="418"/>
      <c r="AJ112" s="418"/>
      <c r="AK112" s="11"/>
      <c r="AL112" s="11"/>
    </row>
    <row r="113" spans="1:38" s="16" customFormat="1" ht="12.75" customHeight="1">
      <c r="A113" s="24" t="s">
        <v>38</v>
      </c>
      <c r="B113" s="417">
        <f>B101+7</f>
        <v>43208</v>
      </c>
      <c r="C113" s="416">
        <v>1025</v>
      </c>
      <c r="D113" s="416">
        <v>14480</v>
      </c>
      <c r="E113" s="20">
        <v>141</v>
      </c>
      <c r="F113" s="20">
        <v>2183</v>
      </c>
      <c r="G113" s="416">
        <f t="shared" ref="G113:H117" si="27">E113-C113</f>
        <v>-884</v>
      </c>
      <c r="H113" s="416">
        <f t="shared" si="27"/>
        <v>-12297</v>
      </c>
      <c r="I113" s="25"/>
      <c r="J113" s="25"/>
      <c r="K113" s="20"/>
      <c r="L113" s="20"/>
      <c r="M113" s="20">
        <f t="shared" ref="M113:N116" si="28">I113+K113</f>
        <v>0</v>
      </c>
      <c r="N113" s="20">
        <f t="shared" si="28"/>
        <v>0</v>
      </c>
      <c r="O113" s="21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9">
        <f>H109</f>
        <v>16</v>
      </c>
      <c r="AB113" s="9" t="str">
        <f>E109</f>
        <v>CVT-QCO-031-N</v>
      </c>
      <c r="AC113" s="22" t="str">
        <f>A109</f>
        <v>CVT-T</v>
      </c>
      <c r="AD113" s="9" t="str">
        <f>A113</f>
        <v>LCH</v>
      </c>
      <c r="AE113" s="9">
        <f>C113</f>
        <v>1025</v>
      </c>
      <c r="AF113" s="23">
        <f>E113</f>
        <v>141</v>
      </c>
      <c r="AG113" s="9"/>
      <c r="AH113" s="9"/>
      <c r="AI113" s="418"/>
      <c r="AJ113" s="418"/>
      <c r="AK113" s="11"/>
      <c r="AL113" s="11"/>
    </row>
    <row r="114" spans="1:38" s="16" customFormat="1" ht="12.75" customHeight="1">
      <c r="A114" s="24"/>
      <c r="B114" s="417"/>
      <c r="C114" s="416"/>
      <c r="D114" s="416"/>
      <c r="E114" s="20"/>
      <c r="F114" s="20"/>
      <c r="G114" s="416">
        <f t="shared" si="27"/>
        <v>0</v>
      </c>
      <c r="H114" s="416">
        <f t="shared" si="27"/>
        <v>0</v>
      </c>
      <c r="I114" s="20"/>
      <c r="J114" s="20"/>
      <c r="K114" s="20"/>
      <c r="L114" s="20"/>
      <c r="M114" s="20">
        <f t="shared" si="28"/>
        <v>0</v>
      </c>
      <c r="N114" s="20">
        <f t="shared" si="28"/>
        <v>0</v>
      </c>
      <c r="O114" s="2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9">
        <f>H109</f>
        <v>16</v>
      </c>
      <c r="AB114" s="9" t="str">
        <f>E109</f>
        <v>CVT-QCO-031-N</v>
      </c>
      <c r="AC114" s="22" t="str">
        <f>A109</f>
        <v>CVT-T</v>
      </c>
      <c r="AD114" s="9">
        <f>A114</f>
        <v>0</v>
      </c>
      <c r="AE114" s="9">
        <f>C114</f>
        <v>0</v>
      </c>
      <c r="AF114" s="23">
        <f>E114</f>
        <v>0</v>
      </c>
      <c r="AG114" s="9"/>
      <c r="AH114" s="9"/>
      <c r="AI114" s="418"/>
      <c r="AJ114" s="418"/>
      <c r="AK114" s="11"/>
      <c r="AL114" s="11"/>
    </row>
    <row r="115" spans="1:38" s="16" customFormat="1" ht="12.75" customHeight="1">
      <c r="A115" s="24"/>
      <c r="B115" s="27"/>
      <c r="C115" s="416"/>
      <c r="D115" s="416"/>
      <c r="E115" s="20"/>
      <c r="F115" s="20"/>
      <c r="G115" s="416">
        <f t="shared" si="27"/>
        <v>0</v>
      </c>
      <c r="H115" s="416">
        <f t="shared" si="27"/>
        <v>0</v>
      </c>
      <c r="I115" s="20"/>
      <c r="J115" s="20"/>
      <c r="K115" s="20"/>
      <c r="L115" s="20"/>
      <c r="M115" s="20">
        <f t="shared" si="28"/>
        <v>0</v>
      </c>
      <c r="N115" s="20">
        <f t="shared" si="28"/>
        <v>0</v>
      </c>
      <c r="O115" s="2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9">
        <f>H109</f>
        <v>16</v>
      </c>
      <c r="AB115" s="9" t="str">
        <f>E109</f>
        <v>CVT-QCO-031-N</v>
      </c>
      <c r="AC115" s="22" t="str">
        <f>A109</f>
        <v>CVT-T</v>
      </c>
      <c r="AD115" s="9">
        <f>A115</f>
        <v>0</v>
      </c>
      <c r="AE115" s="9">
        <f>C115</f>
        <v>0</v>
      </c>
      <c r="AF115" s="23">
        <f>E115</f>
        <v>0</v>
      </c>
      <c r="AG115" s="9"/>
      <c r="AH115" s="9"/>
      <c r="AI115" s="418"/>
      <c r="AJ115" s="418"/>
      <c r="AK115" s="11"/>
      <c r="AL115" s="11"/>
    </row>
    <row r="116" spans="1:38" s="16" customFormat="1" ht="12.75" customHeight="1">
      <c r="A116" s="24" t="s">
        <v>21</v>
      </c>
      <c r="B116" s="417"/>
      <c r="C116" s="416"/>
      <c r="D116" s="416"/>
      <c r="E116" s="20"/>
      <c r="F116" s="20"/>
      <c r="G116" s="416">
        <f t="shared" si="27"/>
        <v>0</v>
      </c>
      <c r="H116" s="416">
        <f t="shared" si="27"/>
        <v>0</v>
      </c>
      <c r="I116" s="20"/>
      <c r="J116" s="20"/>
      <c r="K116" s="20"/>
      <c r="L116" s="20"/>
      <c r="M116" s="20">
        <f t="shared" si="28"/>
        <v>0</v>
      </c>
      <c r="N116" s="20">
        <f t="shared" si="28"/>
        <v>0</v>
      </c>
      <c r="O116" s="2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9">
        <f>H109</f>
        <v>16</v>
      </c>
      <c r="AB116" s="9" t="str">
        <f>E109</f>
        <v>CVT-QCO-031-N</v>
      </c>
      <c r="AC116" s="22" t="str">
        <f>A109</f>
        <v>CVT-T</v>
      </c>
      <c r="AD116" s="9" t="str">
        <f>A116</f>
        <v>COSCO T/S</v>
      </c>
      <c r="AE116" s="9">
        <f>C116</f>
        <v>0</v>
      </c>
      <c r="AF116" s="23">
        <f>E116</f>
        <v>0</v>
      </c>
      <c r="AG116" s="9"/>
      <c r="AH116" s="9"/>
      <c r="AI116" s="418"/>
      <c r="AJ116" s="418"/>
      <c r="AK116" s="11"/>
      <c r="AL116" s="11"/>
    </row>
    <row r="117" spans="1:38" s="32" customFormat="1" ht="12.75" customHeight="1">
      <c r="A117" s="24" t="s">
        <v>22</v>
      </c>
      <c r="B117" s="28"/>
      <c r="C117" s="29">
        <v>855</v>
      </c>
      <c r="D117" s="29">
        <v>12160</v>
      </c>
      <c r="E117" s="30">
        <f>SUM(E113:E116)</f>
        <v>141</v>
      </c>
      <c r="F117" s="30">
        <f>SUM(F113:F116)</f>
        <v>2183</v>
      </c>
      <c r="G117" s="29">
        <f t="shared" si="27"/>
        <v>-714</v>
      </c>
      <c r="H117" s="29">
        <f t="shared" si="27"/>
        <v>-9977</v>
      </c>
      <c r="I117" s="31">
        <f t="shared" ref="I117:N117" si="29">SUM(I113:I116)</f>
        <v>0</v>
      </c>
      <c r="J117" s="31">
        <f t="shared" si="29"/>
        <v>0</v>
      </c>
      <c r="K117" s="31">
        <f t="shared" si="29"/>
        <v>0</v>
      </c>
      <c r="L117" s="31">
        <f t="shared" si="29"/>
        <v>0</v>
      </c>
      <c r="M117" s="31">
        <f t="shared" si="29"/>
        <v>0</v>
      </c>
      <c r="N117" s="31">
        <f t="shared" si="29"/>
        <v>0</v>
      </c>
      <c r="O117" s="21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9"/>
      <c r="AB117" s="9"/>
      <c r="AC117" s="22"/>
      <c r="AD117" s="9"/>
      <c r="AE117" s="9"/>
      <c r="AF117" s="9"/>
      <c r="AG117" s="9"/>
      <c r="AH117" s="9"/>
      <c r="AI117" s="418"/>
      <c r="AJ117" s="418"/>
      <c r="AK117" s="418"/>
      <c r="AL117" s="418"/>
    </row>
    <row r="118" spans="1:38" s="32" customFormat="1" ht="12.75" customHeight="1">
      <c r="A118" s="33" t="s">
        <v>680</v>
      </c>
      <c r="C118" s="34"/>
      <c r="E118" s="258">
        <f>E117/C117</f>
        <v>0.1649122807017544</v>
      </c>
      <c r="F118" s="258">
        <f>F117/D117</f>
        <v>0.17952302631578948</v>
      </c>
      <c r="I118" s="15"/>
      <c r="J118" s="36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9"/>
      <c r="AB118" s="9"/>
      <c r="AC118" s="22"/>
      <c r="AD118" s="9"/>
      <c r="AE118" s="9"/>
      <c r="AF118" s="9"/>
      <c r="AG118" s="9"/>
      <c r="AH118" s="9"/>
      <c r="AI118" s="418"/>
      <c r="AJ118" s="418"/>
      <c r="AK118" s="418"/>
      <c r="AL118" s="418"/>
    </row>
    <row r="121" spans="1:38" s="12" customFormat="1" ht="12.75" customHeight="1">
      <c r="A121" s="290" t="s">
        <v>23</v>
      </c>
      <c r="B121" s="291" t="s">
        <v>699</v>
      </c>
      <c r="C121" s="292"/>
      <c r="D121" s="293"/>
      <c r="E121" s="291" t="s">
        <v>701</v>
      </c>
      <c r="F121" s="291"/>
      <c r="G121" s="290" t="s">
        <v>0</v>
      </c>
      <c r="H121" s="294">
        <v>17</v>
      </c>
      <c r="I121" s="293"/>
      <c r="J121" s="295" t="s">
        <v>26</v>
      </c>
      <c r="K121" s="291">
        <v>0</v>
      </c>
      <c r="L121" s="290"/>
      <c r="M121" s="296"/>
      <c r="N121" s="291"/>
      <c r="O121" s="293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  <c r="AA121" s="9"/>
      <c r="AB121" s="9"/>
      <c r="AC121" s="9"/>
      <c r="AD121" s="9"/>
      <c r="AE121" s="9"/>
      <c r="AF121" s="9"/>
      <c r="AG121" s="9"/>
      <c r="AH121" s="9"/>
      <c r="AI121" s="505"/>
      <c r="AJ121" s="505"/>
      <c r="AK121" s="11"/>
    </row>
    <row r="122" spans="1:38" s="16" customFormat="1" ht="12.75" customHeight="1">
      <c r="A122" s="13"/>
      <c r="B122" s="14"/>
      <c r="C122" s="646" t="s">
        <v>1</v>
      </c>
      <c r="D122" s="646"/>
      <c r="E122" s="646" t="s">
        <v>2</v>
      </c>
      <c r="F122" s="646"/>
      <c r="G122" s="646" t="s">
        <v>3</v>
      </c>
      <c r="H122" s="646"/>
      <c r="I122" s="646" t="s">
        <v>4</v>
      </c>
      <c r="J122" s="646"/>
      <c r="K122" s="646"/>
      <c r="L122" s="646"/>
      <c r="M122" s="646"/>
      <c r="N122" s="646"/>
      <c r="O122" s="647" t="s">
        <v>5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9"/>
      <c r="AB122" s="9"/>
      <c r="AC122" s="9"/>
      <c r="AD122" s="9"/>
      <c r="AE122" s="9"/>
      <c r="AF122" s="9"/>
      <c r="AG122" s="9"/>
      <c r="AH122" s="9"/>
      <c r="AI122" s="505"/>
      <c r="AJ122" s="505"/>
      <c r="AK122" s="11"/>
      <c r="AL122" s="11"/>
    </row>
    <row r="123" spans="1:38" s="16" customFormat="1" ht="12.75" customHeight="1">
      <c r="A123" s="17" t="s">
        <v>6</v>
      </c>
      <c r="B123" s="494" t="s">
        <v>7</v>
      </c>
      <c r="C123" s="646"/>
      <c r="D123" s="646"/>
      <c r="E123" s="646"/>
      <c r="F123" s="646"/>
      <c r="G123" s="646"/>
      <c r="H123" s="646"/>
      <c r="I123" s="493" t="s">
        <v>8</v>
      </c>
      <c r="J123" s="493" t="s">
        <v>9</v>
      </c>
      <c r="K123" s="493" t="s">
        <v>10</v>
      </c>
      <c r="L123" s="493" t="s">
        <v>11</v>
      </c>
      <c r="M123" s="646" t="s">
        <v>12</v>
      </c>
      <c r="N123" s="646"/>
      <c r="O123" s="647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9"/>
      <c r="AB123" s="9"/>
      <c r="AC123" s="9"/>
      <c r="AD123" s="9"/>
      <c r="AE123" s="9"/>
      <c r="AF123" s="9"/>
      <c r="AG123" s="9"/>
      <c r="AH123" s="9"/>
      <c r="AI123" s="505"/>
      <c r="AJ123" s="505"/>
      <c r="AK123" s="11"/>
      <c r="AL123" s="11"/>
    </row>
    <row r="124" spans="1:38" s="16" customFormat="1" ht="12.75" customHeight="1">
      <c r="A124" s="13"/>
      <c r="B124" s="14"/>
      <c r="C124" s="493" t="s">
        <v>13</v>
      </c>
      <c r="D124" s="493" t="s">
        <v>14</v>
      </c>
      <c r="E124" s="493" t="s">
        <v>13</v>
      </c>
      <c r="F124" s="493" t="s">
        <v>14</v>
      </c>
      <c r="G124" s="493" t="s">
        <v>13</v>
      </c>
      <c r="H124" s="493" t="s">
        <v>14</v>
      </c>
      <c r="I124" s="493" t="s">
        <v>13</v>
      </c>
      <c r="J124" s="493" t="s">
        <v>14</v>
      </c>
      <c r="K124" s="493" t="s">
        <v>13</v>
      </c>
      <c r="L124" s="493" t="s">
        <v>14</v>
      </c>
      <c r="M124" s="493"/>
      <c r="N124" s="493"/>
      <c r="O124" s="647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9" t="s">
        <v>15</v>
      </c>
      <c r="AB124" s="9" t="s">
        <v>16</v>
      </c>
      <c r="AC124" s="9" t="s">
        <v>17</v>
      </c>
      <c r="AD124" s="9" t="s">
        <v>18</v>
      </c>
      <c r="AE124" s="9" t="s">
        <v>19</v>
      </c>
      <c r="AF124" s="9" t="s">
        <v>20</v>
      </c>
      <c r="AG124" s="9"/>
      <c r="AH124" s="9"/>
      <c r="AI124" s="505"/>
      <c r="AJ124" s="505"/>
      <c r="AK124" s="11"/>
      <c r="AL124" s="11"/>
    </row>
    <row r="125" spans="1:38" s="16" customFormat="1" ht="12.75" customHeight="1">
      <c r="A125" s="24" t="s">
        <v>38</v>
      </c>
      <c r="B125" s="494">
        <f>B113+7</f>
        <v>43215</v>
      </c>
      <c r="C125" s="493">
        <v>1025</v>
      </c>
      <c r="D125" s="493">
        <v>14480</v>
      </c>
      <c r="E125" s="20">
        <v>374</v>
      </c>
      <c r="F125" s="20">
        <v>6812</v>
      </c>
      <c r="G125" s="493">
        <f t="shared" ref="G125:H129" si="30">E125-C125</f>
        <v>-651</v>
      </c>
      <c r="H125" s="493">
        <f t="shared" si="30"/>
        <v>-7668</v>
      </c>
      <c r="I125" s="25"/>
      <c r="J125" s="25"/>
      <c r="K125" s="20"/>
      <c r="L125" s="20"/>
      <c r="M125" s="20">
        <f t="shared" ref="M125:N128" si="31">I125+K125</f>
        <v>0</v>
      </c>
      <c r="N125" s="20">
        <f t="shared" si="31"/>
        <v>0</v>
      </c>
      <c r="O125" s="21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9">
        <f>H121</f>
        <v>17</v>
      </c>
      <c r="AB125" s="9" t="str">
        <f>E121</f>
        <v>CVT-Q3V-030-N</v>
      </c>
      <c r="AC125" s="22" t="str">
        <f>A121</f>
        <v>CVT-T</v>
      </c>
      <c r="AD125" s="9" t="str">
        <f>A125</f>
        <v>LCH</v>
      </c>
      <c r="AE125" s="9">
        <f>C125</f>
        <v>1025</v>
      </c>
      <c r="AF125" s="23">
        <f>E125</f>
        <v>374</v>
      </c>
      <c r="AG125" s="9"/>
      <c r="AH125" s="9"/>
      <c r="AI125" s="505"/>
      <c r="AJ125" s="505"/>
      <c r="AK125" s="11"/>
      <c r="AL125" s="11"/>
    </row>
    <row r="126" spans="1:38" s="16" customFormat="1" ht="12.75" customHeight="1">
      <c r="A126" s="24"/>
      <c r="B126" s="494"/>
      <c r="C126" s="493"/>
      <c r="D126" s="493"/>
      <c r="E126" s="20"/>
      <c r="F126" s="20"/>
      <c r="G126" s="493">
        <f t="shared" si="30"/>
        <v>0</v>
      </c>
      <c r="H126" s="493">
        <f t="shared" si="30"/>
        <v>0</v>
      </c>
      <c r="I126" s="20"/>
      <c r="J126" s="20"/>
      <c r="K126" s="20"/>
      <c r="L126" s="20"/>
      <c r="M126" s="20">
        <f t="shared" si="31"/>
        <v>0</v>
      </c>
      <c r="N126" s="20">
        <f t="shared" si="31"/>
        <v>0</v>
      </c>
      <c r="O126" s="21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9">
        <f>H121</f>
        <v>17</v>
      </c>
      <c r="AB126" s="9" t="str">
        <f>E121</f>
        <v>CVT-Q3V-030-N</v>
      </c>
      <c r="AC126" s="22" t="str">
        <f>A121</f>
        <v>CVT-T</v>
      </c>
      <c r="AD126" s="9">
        <f>A126</f>
        <v>0</v>
      </c>
      <c r="AE126" s="9">
        <f>C126</f>
        <v>0</v>
      </c>
      <c r="AF126" s="23">
        <f>E126</f>
        <v>0</v>
      </c>
      <c r="AG126" s="9"/>
      <c r="AH126" s="9"/>
      <c r="AI126" s="505"/>
      <c r="AJ126" s="505"/>
      <c r="AK126" s="11"/>
      <c r="AL126" s="11"/>
    </row>
    <row r="127" spans="1:38" s="16" customFormat="1" ht="12.75" customHeight="1">
      <c r="A127" s="24"/>
      <c r="B127" s="27"/>
      <c r="C127" s="493"/>
      <c r="D127" s="493"/>
      <c r="E127" s="20"/>
      <c r="F127" s="20"/>
      <c r="G127" s="493">
        <f t="shared" si="30"/>
        <v>0</v>
      </c>
      <c r="H127" s="493">
        <f t="shared" si="30"/>
        <v>0</v>
      </c>
      <c r="I127" s="20"/>
      <c r="J127" s="20"/>
      <c r="K127" s="20"/>
      <c r="L127" s="20"/>
      <c r="M127" s="20">
        <f t="shared" si="31"/>
        <v>0</v>
      </c>
      <c r="N127" s="20">
        <f t="shared" si="31"/>
        <v>0</v>
      </c>
      <c r="O127" s="21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9">
        <f>H121</f>
        <v>17</v>
      </c>
      <c r="AB127" s="9" t="str">
        <f>E121</f>
        <v>CVT-Q3V-030-N</v>
      </c>
      <c r="AC127" s="22" t="str">
        <f>A121</f>
        <v>CVT-T</v>
      </c>
      <c r="AD127" s="9">
        <f>A127</f>
        <v>0</v>
      </c>
      <c r="AE127" s="9">
        <f>C127</f>
        <v>0</v>
      </c>
      <c r="AF127" s="23">
        <f>E127</f>
        <v>0</v>
      </c>
      <c r="AG127" s="9"/>
      <c r="AH127" s="9"/>
      <c r="AI127" s="505"/>
      <c r="AJ127" s="505"/>
      <c r="AK127" s="11"/>
      <c r="AL127" s="11"/>
    </row>
    <row r="128" spans="1:38" s="16" customFormat="1" ht="12.75" customHeight="1">
      <c r="A128" s="24" t="s">
        <v>21</v>
      </c>
      <c r="B128" s="494"/>
      <c r="C128" s="493"/>
      <c r="D128" s="493"/>
      <c r="E128" s="20"/>
      <c r="F128" s="20"/>
      <c r="G128" s="493">
        <f t="shared" si="30"/>
        <v>0</v>
      </c>
      <c r="H128" s="493">
        <f t="shared" si="30"/>
        <v>0</v>
      </c>
      <c r="I128" s="20"/>
      <c r="J128" s="20"/>
      <c r="K128" s="20"/>
      <c r="L128" s="20"/>
      <c r="M128" s="20">
        <f t="shared" si="31"/>
        <v>0</v>
      </c>
      <c r="N128" s="20">
        <f t="shared" si="31"/>
        <v>0</v>
      </c>
      <c r="O128" s="21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9">
        <f>H121</f>
        <v>17</v>
      </c>
      <c r="AB128" s="9" t="str">
        <f>E121</f>
        <v>CVT-Q3V-030-N</v>
      </c>
      <c r="AC128" s="22" t="str">
        <f>A121</f>
        <v>CVT-T</v>
      </c>
      <c r="AD128" s="9" t="str">
        <f>A128</f>
        <v>COSCO T/S</v>
      </c>
      <c r="AE128" s="9">
        <f>C128</f>
        <v>0</v>
      </c>
      <c r="AF128" s="23">
        <f>E128</f>
        <v>0</v>
      </c>
      <c r="AG128" s="9"/>
      <c r="AH128" s="9"/>
      <c r="AI128" s="505"/>
      <c r="AJ128" s="505"/>
      <c r="AK128" s="11"/>
      <c r="AL128" s="11"/>
    </row>
    <row r="129" spans="1:38" s="32" customFormat="1" ht="12.75" customHeight="1">
      <c r="A129" s="24" t="s">
        <v>22</v>
      </c>
      <c r="B129" s="28"/>
      <c r="C129" s="29">
        <v>855</v>
      </c>
      <c r="D129" s="29">
        <v>12160</v>
      </c>
      <c r="E129" s="30">
        <f>SUM(E125:E128)</f>
        <v>374</v>
      </c>
      <c r="F129" s="30">
        <f>SUM(F125:F128)</f>
        <v>6812</v>
      </c>
      <c r="G129" s="29">
        <f t="shared" si="30"/>
        <v>-481</v>
      </c>
      <c r="H129" s="29">
        <f t="shared" si="30"/>
        <v>-5348</v>
      </c>
      <c r="I129" s="31">
        <f t="shared" ref="I129:N129" si="32">SUM(I125:I128)</f>
        <v>0</v>
      </c>
      <c r="J129" s="31">
        <f t="shared" si="32"/>
        <v>0</v>
      </c>
      <c r="K129" s="31">
        <f t="shared" si="32"/>
        <v>0</v>
      </c>
      <c r="L129" s="31">
        <f t="shared" si="32"/>
        <v>0</v>
      </c>
      <c r="M129" s="31">
        <f t="shared" si="32"/>
        <v>0</v>
      </c>
      <c r="N129" s="31">
        <f t="shared" si="32"/>
        <v>0</v>
      </c>
      <c r="O129" s="21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9"/>
      <c r="AB129" s="9"/>
      <c r="AC129" s="22"/>
      <c r="AD129" s="9"/>
      <c r="AE129" s="9"/>
      <c r="AF129" s="9"/>
      <c r="AG129" s="9"/>
      <c r="AH129" s="9"/>
      <c r="AI129" s="505"/>
      <c r="AJ129" s="505"/>
      <c r="AK129" s="505"/>
      <c r="AL129" s="505"/>
    </row>
    <row r="130" spans="1:38" s="32" customFormat="1" ht="12.75" customHeight="1">
      <c r="A130" s="33" t="s">
        <v>679</v>
      </c>
      <c r="C130" s="34"/>
      <c r="E130" s="258">
        <f>E129/C129</f>
        <v>0.43742690058479533</v>
      </c>
      <c r="F130" s="258">
        <f>F129/D129</f>
        <v>0.56019736842105261</v>
      </c>
      <c r="I130" s="15"/>
      <c r="J130" s="3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9"/>
      <c r="AB130" s="9"/>
      <c r="AC130" s="22"/>
      <c r="AD130" s="9"/>
      <c r="AE130" s="9"/>
      <c r="AF130" s="9"/>
      <c r="AG130" s="9"/>
      <c r="AH130" s="9"/>
      <c r="AI130" s="505"/>
      <c r="AJ130" s="505"/>
      <c r="AK130" s="505"/>
      <c r="AL130" s="505"/>
    </row>
    <row r="133" spans="1:38" s="12" customFormat="1" ht="12.75" customHeight="1">
      <c r="A133" s="290" t="s">
        <v>23</v>
      </c>
      <c r="B133" s="291" t="s">
        <v>783</v>
      </c>
      <c r="C133" s="292"/>
      <c r="D133" s="293"/>
      <c r="E133" s="291"/>
      <c r="F133" s="291"/>
      <c r="G133" s="290" t="s">
        <v>0</v>
      </c>
      <c r="H133" s="294">
        <v>18</v>
      </c>
      <c r="I133" s="293"/>
      <c r="J133" s="295" t="s">
        <v>26</v>
      </c>
      <c r="K133" s="291">
        <v>0</v>
      </c>
      <c r="L133" s="290"/>
      <c r="M133" s="296"/>
      <c r="N133" s="291"/>
      <c r="O133" s="293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9"/>
      <c r="AA133" s="9"/>
      <c r="AB133" s="9"/>
      <c r="AC133" s="9"/>
      <c r="AD133" s="9"/>
      <c r="AE133" s="9"/>
      <c r="AF133" s="9"/>
      <c r="AG133" s="9"/>
      <c r="AH133" s="9"/>
      <c r="AI133" s="563"/>
      <c r="AJ133" s="563"/>
      <c r="AK133" s="11"/>
    </row>
    <row r="134" spans="1:38" s="16" customFormat="1" ht="12.75" customHeight="1">
      <c r="A134" s="13"/>
      <c r="B134" s="14"/>
      <c r="C134" s="646" t="s">
        <v>1</v>
      </c>
      <c r="D134" s="646"/>
      <c r="E134" s="646" t="s">
        <v>2</v>
      </c>
      <c r="F134" s="646"/>
      <c r="G134" s="646" t="s">
        <v>3</v>
      </c>
      <c r="H134" s="646"/>
      <c r="I134" s="646" t="s">
        <v>4</v>
      </c>
      <c r="J134" s="646"/>
      <c r="K134" s="646"/>
      <c r="L134" s="646"/>
      <c r="M134" s="646"/>
      <c r="N134" s="646"/>
      <c r="O134" s="647" t="s">
        <v>5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"/>
      <c r="AB134" s="9"/>
      <c r="AC134" s="9"/>
      <c r="AD134" s="9"/>
      <c r="AE134" s="9"/>
      <c r="AF134" s="9"/>
      <c r="AG134" s="9"/>
      <c r="AH134" s="9"/>
      <c r="AI134" s="563"/>
      <c r="AJ134" s="563"/>
      <c r="AK134" s="11"/>
      <c r="AL134" s="11"/>
    </row>
    <row r="135" spans="1:38" s="16" customFormat="1" ht="12.75" customHeight="1">
      <c r="A135" s="17" t="s">
        <v>6</v>
      </c>
      <c r="B135" s="552" t="s">
        <v>7</v>
      </c>
      <c r="C135" s="646"/>
      <c r="D135" s="646"/>
      <c r="E135" s="646"/>
      <c r="F135" s="646"/>
      <c r="G135" s="646"/>
      <c r="H135" s="646"/>
      <c r="I135" s="551" t="s">
        <v>8</v>
      </c>
      <c r="J135" s="551" t="s">
        <v>9</v>
      </c>
      <c r="K135" s="551" t="s">
        <v>10</v>
      </c>
      <c r="L135" s="551" t="s">
        <v>11</v>
      </c>
      <c r="M135" s="646" t="s">
        <v>12</v>
      </c>
      <c r="N135" s="646"/>
      <c r="O135" s="647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9"/>
      <c r="AB135" s="9"/>
      <c r="AC135" s="9"/>
      <c r="AD135" s="9"/>
      <c r="AE135" s="9"/>
      <c r="AF135" s="9"/>
      <c r="AG135" s="9"/>
      <c r="AH135" s="9"/>
      <c r="AI135" s="563"/>
      <c r="AJ135" s="563"/>
      <c r="AK135" s="11"/>
      <c r="AL135" s="11"/>
    </row>
    <row r="136" spans="1:38" s="16" customFormat="1" ht="12.75" customHeight="1">
      <c r="A136" s="13"/>
      <c r="B136" s="14"/>
      <c r="C136" s="551" t="s">
        <v>13</v>
      </c>
      <c r="D136" s="551" t="s">
        <v>14</v>
      </c>
      <c r="E136" s="551" t="s">
        <v>13</v>
      </c>
      <c r="F136" s="551" t="s">
        <v>14</v>
      </c>
      <c r="G136" s="551" t="s">
        <v>13</v>
      </c>
      <c r="H136" s="551" t="s">
        <v>14</v>
      </c>
      <c r="I136" s="551" t="s">
        <v>13</v>
      </c>
      <c r="J136" s="551" t="s">
        <v>14</v>
      </c>
      <c r="K136" s="551" t="s">
        <v>13</v>
      </c>
      <c r="L136" s="551" t="s">
        <v>14</v>
      </c>
      <c r="M136" s="551"/>
      <c r="N136" s="551"/>
      <c r="O136" s="647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9" t="s">
        <v>15</v>
      </c>
      <c r="AB136" s="9" t="s">
        <v>16</v>
      </c>
      <c r="AC136" s="9" t="s">
        <v>17</v>
      </c>
      <c r="AD136" s="9" t="s">
        <v>18</v>
      </c>
      <c r="AE136" s="9" t="s">
        <v>19</v>
      </c>
      <c r="AF136" s="9" t="s">
        <v>20</v>
      </c>
      <c r="AG136" s="9"/>
      <c r="AH136" s="9"/>
      <c r="AI136" s="563"/>
      <c r="AJ136" s="563"/>
      <c r="AK136" s="11"/>
      <c r="AL136" s="11"/>
    </row>
    <row r="137" spans="1:38" s="16" customFormat="1" ht="12.75" customHeight="1">
      <c r="A137" s="24" t="s">
        <v>38</v>
      </c>
      <c r="B137" s="552">
        <f>B125+7</f>
        <v>43222</v>
      </c>
      <c r="C137" s="551">
        <v>1025</v>
      </c>
      <c r="D137" s="551">
        <v>14480</v>
      </c>
      <c r="E137" s="20"/>
      <c r="F137" s="20"/>
      <c r="G137" s="551">
        <f t="shared" ref="G137:G141" si="33">E137-C137</f>
        <v>-1025</v>
      </c>
      <c r="H137" s="551">
        <f t="shared" ref="H137:H141" si="34">F137-D137</f>
        <v>-14480</v>
      </c>
      <c r="I137" s="25"/>
      <c r="J137" s="25"/>
      <c r="K137" s="20"/>
      <c r="L137" s="20"/>
      <c r="M137" s="20">
        <f t="shared" ref="M137:M140" si="35">I137+K137</f>
        <v>0</v>
      </c>
      <c r="N137" s="20">
        <f t="shared" ref="N137:N140" si="36">J137+L137</f>
        <v>0</v>
      </c>
      <c r="O137" s="21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9">
        <f>H133</f>
        <v>18</v>
      </c>
      <c r="AB137" s="9">
        <f>E133</f>
        <v>0</v>
      </c>
      <c r="AC137" s="22" t="str">
        <f>A133</f>
        <v>CVT-T</v>
      </c>
      <c r="AD137" s="9" t="str">
        <f>A137</f>
        <v>LCH</v>
      </c>
      <c r="AE137" s="9">
        <f>C137</f>
        <v>1025</v>
      </c>
      <c r="AF137" s="23">
        <f>E137</f>
        <v>0</v>
      </c>
      <c r="AG137" s="9"/>
      <c r="AH137" s="9"/>
      <c r="AI137" s="563"/>
      <c r="AJ137" s="563"/>
      <c r="AK137" s="11"/>
      <c r="AL137" s="11"/>
    </row>
    <row r="138" spans="1:38" s="16" customFormat="1" ht="12.75" customHeight="1">
      <c r="A138" s="24"/>
      <c r="B138" s="552"/>
      <c r="C138" s="551"/>
      <c r="D138" s="551"/>
      <c r="E138" s="20"/>
      <c r="F138" s="20"/>
      <c r="G138" s="551">
        <f t="shared" si="33"/>
        <v>0</v>
      </c>
      <c r="H138" s="551">
        <f t="shared" si="34"/>
        <v>0</v>
      </c>
      <c r="I138" s="20"/>
      <c r="J138" s="20"/>
      <c r="K138" s="20"/>
      <c r="L138" s="20"/>
      <c r="M138" s="20">
        <f t="shared" si="35"/>
        <v>0</v>
      </c>
      <c r="N138" s="20">
        <f t="shared" si="36"/>
        <v>0</v>
      </c>
      <c r="O138" s="21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9">
        <f>H133</f>
        <v>18</v>
      </c>
      <c r="AB138" s="9">
        <f>E133</f>
        <v>0</v>
      </c>
      <c r="AC138" s="22" t="str">
        <f>A133</f>
        <v>CVT-T</v>
      </c>
      <c r="AD138" s="9">
        <f>A138</f>
        <v>0</v>
      </c>
      <c r="AE138" s="9">
        <f>C138</f>
        <v>0</v>
      </c>
      <c r="AF138" s="23">
        <f>E138</f>
        <v>0</v>
      </c>
      <c r="AG138" s="9"/>
      <c r="AH138" s="9"/>
      <c r="AI138" s="563"/>
      <c r="AJ138" s="563"/>
      <c r="AK138" s="11"/>
      <c r="AL138" s="11"/>
    </row>
    <row r="139" spans="1:38" s="16" customFormat="1" ht="12.75" customHeight="1">
      <c r="A139" s="24"/>
      <c r="B139" s="27"/>
      <c r="C139" s="551"/>
      <c r="D139" s="551"/>
      <c r="E139" s="20"/>
      <c r="F139" s="20"/>
      <c r="G139" s="551">
        <f t="shared" si="33"/>
        <v>0</v>
      </c>
      <c r="H139" s="551">
        <f t="shared" si="34"/>
        <v>0</v>
      </c>
      <c r="I139" s="20"/>
      <c r="J139" s="20"/>
      <c r="K139" s="20"/>
      <c r="L139" s="20"/>
      <c r="M139" s="20">
        <f t="shared" si="35"/>
        <v>0</v>
      </c>
      <c r="N139" s="20">
        <f t="shared" si="36"/>
        <v>0</v>
      </c>
      <c r="O139" s="21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9">
        <f>H133</f>
        <v>18</v>
      </c>
      <c r="AB139" s="9">
        <f>E133</f>
        <v>0</v>
      </c>
      <c r="AC139" s="22" t="str">
        <f>A133</f>
        <v>CVT-T</v>
      </c>
      <c r="AD139" s="9">
        <f>A139</f>
        <v>0</v>
      </c>
      <c r="AE139" s="9">
        <f>C139</f>
        <v>0</v>
      </c>
      <c r="AF139" s="23">
        <f>E139</f>
        <v>0</v>
      </c>
      <c r="AG139" s="9"/>
      <c r="AH139" s="9"/>
      <c r="AI139" s="563"/>
      <c r="AJ139" s="563"/>
      <c r="AK139" s="11"/>
      <c r="AL139" s="11"/>
    </row>
    <row r="140" spans="1:38" s="16" customFormat="1" ht="12.75" customHeight="1">
      <c r="A140" s="24" t="s">
        <v>21</v>
      </c>
      <c r="B140" s="552"/>
      <c r="C140" s="551"/>
      <c r="D140" s="551"/>
      <c r="E140" s="20"/>
      <c r="F140" s="20"/>
      <c r="G140" s="551">
        <f t="shared" si="33"/>
        <v>0</v>
      </c>
      <c r="H140" s="551">
        <f t="shared" si="34"/>
        <v>0</v>
      </c>
      <c r="I140" s="20"/>
      <c r="J140" s="20"/>
      <c r="K140" s="20"/>
      <c r="L140" s="20"/>
      <c r="M140" s="20">
        <f t="shared" si="35"/>
        <v>0</v>
      </c>
      <c r="N140" s="20">
        <f t="shared" si="36"/>
        <v>0</v>
      </c>
      <c r="O140" s="21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9">
        <f>H133</f>
        <v>18</v>
      </c>
      <c r="AB140" s="9">
        <f>E133</f>
        <v>0</v>
      </c>
      <c r="AC140" s="22" t="str">
        <f>A133</f>
        <v>CVT-T</v>
      </c>
      <c r="AD140" s="9" t="str">
        <f>A140</f>
        <v>COSCO T/S</v>
      </c>
      <c r="AE140" s="9">
        <f>C140</f>
        <v>0</v>
      </c>
      <c r="AF140" s="23">
        <f>E140</f>
        <v>0</v>
      </c>
      <c r="AG140" s="9"/>
      <c r="AH140" s="9"/>
      <c r="AI140" s="563"/>
      <c r="AJ140" s="563"/>
      <c r="AK140" s="11"/>
      <c r="AL140" s="11"/>
    </row>
    <row r="141" spans="1:38" s="32" customFormat="1" ht="12.75" customHeight="1">
      <c r="A141" s="24" t="s">
        <v>22</v>
      </c>
      <c r="B141" s="28"/>
      <c r="C141" s="29">
        <v>855</v>
      </c>
      <c r="D141" s="29">
        <v>12160</v>
      </c>
      <c r="E141" s="30">
        <f>SUM(E137:E140)</f>
        <v>0</v>
      </c>
      <c r="F141" s="30">
        <f>SUM(F137:F140)</f>
        <v>0</v>
      </c>
      <c r="G141" s="29">
        <f t="shared" si="33"/>
        <v>-855</v>
      </c>
      <c r="H141" s="29">
        <f t="shared" si="34"/>
        <v>-12160</v>
      </c>
      <c r="I141" s="31">
        <f t="shared" ref="I141:N141" si="37">SUM(I137:I140)</f>
        <v>0</v>
      </c>
      <c r="J141" s="31">
        <f t="shared" si="37"/>
        <v>0</v>
      </c>
      <c r="K141" s="31">
        <f t="shared" si="37"/>
        <v>0</v>
      </c>
      <c r="L141" s="31">
        <f t="shared" si="37"/>
        <v>0</v>
      </c>
      <c r="M141" s="31">
        <f t="shared" si="37"/>
        <v>0</v>
      </c>
      <c r="N141" s="31">
        <f t="shared" si="37"/>
        <v>0</v>
      </c>
      <c r="O141" s="21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9"/>
      <c r="AB141" s="9"/>
      <c r="AC141" s="22"/>
      <c r="AD141" s="9"/>
      <c r="AE141" s="9"/>
      <c r="AF141" s="9"/>
      <c r="AG141" s="9"/>
      <c r="AH141" s="9"/>
      <c r="AI141" s="563"/>
      <c r="AJ141" s="563"/>
      <c r="AK141" s="563"/>
      <c r="AL141" s="563"/>
    </row>
    <row r="142" spans="1:38" s="32" customFormat="1" ht="12.75" customHeight="1">
      <c r="A142" s="33" t="s">
        <v>679</v>
      </c>
      <c r="C142" s="34"/>
      <c r="E142" s="258">
        <f>E141/C141</f>
        <v>0</v>
      </c>
      <c r="F142" s="258">
        <f>F141/D141</f>
        <v>0</v>
      </c>
      <c r="I142" s="15"/>
      <c r="J142" s="3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9"/>
      <c r="AB142" s="9"/>
      <c r="AC142" s="22"/>
      <c r="AD142" s="9"/>
      <c r="AE142" s="9"/>
      <c r="AF142" s="9"/>
      <c r="AG142" s="9"/>
      <c r="AH142" s="9"/>
      <c r="AI142" s="563"/>
      <c r="AJ142" s="563"/>
      <c r="AK142" s="563"/>
      <c r="AL142" s="563"/>
    </row>
  </sheetData>
  <protectedRanges>
    <protectedRange sqref="F1 F13 F25 F37 F49 F61 F73 F85 F97 F109 F121 F133" name="区域1"/>
  </protectedRanges>
  <mergeCells count="72">
    <mergeCell ref="C134:D135"/>
    <mergeCell ref="E134:F135"/>
    <mergeCell ref="G134:H135"/>
    <mergeCell ref="I134:N134"/>
    <mergeCell ref="O134:O136"/>
    <mergeCell ref="M135:N135"/>
    <mergeCell ref="C122:D123"/>
    <mergeCell ref="E122:F123"/>
    <mergeCell ref="G122:H123"/>
    <mergeCell ref="I122:N122"/>
    <mergeCell ref="O122:O124"/>
    <mergeCell ref="M123:N123"/>
    <mergeCell ref="C74:D75"/>
    <mergeCell ref="E74:F75"/>
    <mergeCell ref="G74:H75"/>
    <mergeCell ref="I74:N74"/>
    <mergeCell ref="O74:O76"/>
    <mergeCell ref="M75:N75"/>
    <mergeCell ref="C62:D63"/>
    <mergeCell ref="E62:F63"/>
    <mergeCell ref="G62:H63"/>
    <mergeCell ref="I62:N62"/>
    <mergeCell ref="O62:O64"/>
    <mergeCell ref="M63:N63"/>
    <mergeCell ref="C14:D15"/>
    <mergeCell ref="E14:F15"/>
    <mergeCell ref="G14:H15"/>
    <mergeCell ref="I14:N14"/>
    <mergeCell ref="O14:O16"/>
    <mergeCell ref="M15:N15"/>
    <mergeCell ref="C2:D3"/>
    <mergeCell ref="E2:F3"/>
    <mergeCell ref="G2:H3"/>
    <mergeCell ref="I2:N2"/>
    <mergeCell ref="O2:O4"/>
    <mergeCell ref="M3:N3"/>
    <mergeCell ref="C26:D27"/>
    <mergeCell ref="E26:F27"/>
    <mergeCell ref="G26:H27"/>
    <mergeCell ref="I26:N26"/>
    <mergeCell ref="O26:O28"/>
    <mergeCell ref="M27:N27"/>
    <mergeCell ref="C38:D39"/>
    <mergeCell ref="E38:F39"/>
    <mergeCell ref="G38:H39"/>
    <mergeCell ref="I38:N38"/>
    <mergeCell ref="O38:O40"/>
    <mergeCell ref="M39:N39"/>
    <mergeCell ref="C50:D51"/>
    <mergeCell ref="E50:F51"/>
    <mergeCell ref="G50:H51"/>
    <mergeCell ref="I50:N50"/>
    <mergeCell ref="O50:O52"/>
    <mergeCell ref="M51:N51"/>
    <mergeCell ref="C86:D87"/>
    <mergeCell ref="E86:F87"/>
    <mergeCell ref="G86:H87"/>
    <mergeCell ref="I86:N86"/>
    <mergeCell ref="O86:O88"/>
    <mergeCell ref="M87:N87"/>
    <mergeCell ref="C98:D99"/>
    <mergeCell ref="E98:F99"/>
    <mergeCell ref="G98:H99"/>
    <mergeCell ref="I98:N98"/>
    <mergeCell ref="O98:O100"/>
    <mergeCell ref="M99:N99"/>
    <mergeCell ref="C110:D111"/>
    <mergeCell ref="E110:F111"/>
    <mergeCell ref="G110:H111"/>
    <mergeCell ref="I110:N110"/>
    <mergeCell ref="O110:O112"/>
    <mergeCell ref="M111:N11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AL219"/>
  <sheetViews>
    <sheetView topLeftCell="A190" workbookViewId="0">
      <selection activeCell="G200" sqref="G200"/>
    </sheetView>
  </sheetViews>
  <sheetFormatPr defaultRowHeight="13.5"/>
  <sheetData>
    <row r="1" spans="1:38" s="12" customFormat="1" ht="12.75" customHeight="1">
      <c r="A1" s="51" t="s">
        <v>46</v>
      </c>
      <c r="B1" s="52" t="s">
        <v>47</v>
      </c>
      <c r="C1" s="53"/>
      <c r="D1" s="54"/>
      <c r="E1" s="52" t="s">
        <v>48</v>
      </c>
      <c r="F1" s="52"/>
      <c r="G1" s="51" t="s">
        <v>0</v>
      </c>
      <c r="H1" s="55">
        <v>7</v>
      </c>
      <c r="I1" s="54"/>
      <c r="J1" s="56" t="s">
        <v>26</v>
      </c>
      <c r="K1" s="52">
        <v>0</v>
      </c>
      <c r="L1" s="51"/>
      <c r="M1" s="57"/>
      <c r="N1" s="52"/>
      <c r="O1" s="54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 t="s">
        <v>9</v>
      </c>
      <c r="K3" s="19" t="s">
        <v>10</v>
      </c>
      <c r="L3" s="19" t="s">
        <v>11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customHeight="1">
      <c r="A5" s="24" t="s">
        <v>31</v>
      </c>
      <c r="B5" s="18">
        <v>43133</v>
      </c>
      <c r="C5" s="19">
        <v>250</v>
      </c>
      <c r="D5" s="19">
        <v>3750</v>
      </c>
      <c r="E5" s="20">
        <v>137</v>
      </c>
      <c r="F5" s="20">
        <v>2882</v>
      </c>
      <c r="G5" s="19">
        <f t="shared" ref="G5:H14" si="0">E5-C5</f>
        <v>-113</v>
      </c>
      <c r="H5" s="19">
        <f t="shared" si="0"/>
        <v>-868</v>
      </c>
      <c r="I5" s="25"/>
      <c r="J5" s="25"/>
      <c r="K5" s="26"/>
      <c r="L5" s="26"/>
      <c r="M5" s="20">
        <f t="shared" ref="M5:N13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7</v>
      </c>
      <c r="AB5" s="9" t="str">
        <f>E1</f>
        <v>NCT-QY8-031-S</v>
      </c>
      <c r="AC5" s="22" t="str">
        <f>A1</f>
        <v>NCT</v>
      </c>
      <c r="AD5" s="9" t="str">
        <f t="shared" ref="AD5:AD13" si="2">A5</f>
        <v>DLC</v>
      </c>
      <c r="AE5" s="9">
        <f t="shared" ref="AE5:AE13" si="3">C5</f>
        <v>250</v>
      </c>
      <c r="AF5" s="23">
        <f t="shared" ref="AF5:AF13" si="4">E5</f>
        <v>137</v>
      </c>
      <c r="AG5" s="9"/>
      <c r="AH5" s="9"/>
      <c r="AI5" s="10"/>
      <c r="AJ5" s="10"/>
      <c r="AK5" s="11"/>
      <c r="AL5" s="11"/>
    </row>
    <row r="6" spans="1:38" s="16" customFormat="1" ht="12.75" customHeight="1">
      <c r="A6" s="24" t="s">
        <v>58</v>
      </c>
      <c r="B6" s="18">
        <v>43135</v>
      </c>
      <c r="C6" s="19">
        <v>260</v>
      </c>
      <c r="D6" s="19">
        <v>3900</v>
      </c>
      <c r="E6" s="20">
        <v>265</v>
      </c>
      <c r="F6" s="20">
        <v>3656</v>
      </c>
      <c r="G6" s="19">
        <f t="shared" si="0"/>
        <v>5</v>
      </c>
      <c r="H6" s="19">
        <f t="shared" si="0"/>
        <v>-244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7</v>
      </c>
      <c r="AB6" s="9" t="str">
        <f>E1</f>
        <v>NCT-QY8-031-S</v>
      </c>
      <c r="AC6" s="22" t="str">
        <f>A1</f>
        <v>NCT</v>
      </c>
      <c r="AD6" s="9" t="str">
        <f t="shared" si="2"/>
        <v>TSN</v>
      </c>
      <c r="AE6" s="9">
        <f t="shared" si="3"/>
        <v>260</v>
      </c>
      <c r="AF6" s="23">
        <f t="shared" si="4"/>
        <v>265</v>
      </c>
      <c r="AG6" s="9"/>
      <c r="AH6" s="9"/>
      <c r="AI6" s="10"/>
      <c r="AJ6" s="10"/>
      <c r="AK6" s="11"/>
      <c r="AL6" s="11"/>
    </row>
    <row r="7" spans="1:38" s="16" customFormat="1" ht="12.75" customHeight="1">
      <c r="A7" s="24" t="s">
        <v>59</v>
      </c>
      <c r="B7" s="18">
        <v>43137</v>
      </c>
      <c r="C7" s="19">
        <v>260</v>
      </c>
      <c r="D7" s="19">
        <v>3600</v>
      </c>
      <c r="E7" s="20">
        <v>236</v>
      </c>
      <c r="F7" s="20">
        <v>2936</v>
      </c>
      <c r="G7" s="19">
        <f t="shared" si="0"/>
        <v>-24</v>
      </c>
      <c r="H7" s="19">
        <f t="shared" si="0"/>
        <v>-664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7</v>
      </c>
      <c r="AB7" s="9" t="str">
        <f>E1</f>
        <v>NCT-QY8-031-S</v>
      </c>
      <c r="AC7" s="22" t="str">
        <f>A1</f>
        <v>NCT</v>
      </c>
      <c r="AD7" s="9" t="str">
        <f t="shared" si="2"/>
        <v>TAO</v>
      </c>
      <c r="AE7" s="9">
        <f t="shared" si="3"/>
        <v>260</v>
      </c>
      <c r="AF7" s="23">
        <f t="shared" si="4"/>
        <v>236</v>
      </c>
      <c r="AG7" s="9"/>
      <c r="AH7" s="9"/>
      <c r="AI7" s="10"/>
      <c r="AJ7" s="10"/>
      <c r="AK7" s="11"/>
      <c r="AL7" s="11"/>
    </row>
    <row r="8" spans="1:38" s="16" customFormat="1" ht="12.75" customHeight="1">
      <c r="A8" s="24" t="s">
        <v>60</v>
      </c>
      <c r="B8" s="18">
        <v>43140</v>
      </c>
      <c r="C8" s="19"/>
      <c r="D8" s="19"/>
      <c r="E8" s="20"/>
      <c r="F8" s="20"/>
      <c r="G8" s="19">
        <f t="shared" si="0"/>
        <v>0</v>
      </c>
      <c r="H8" s="19">
        <f t="shared" si="0"/>
        <v>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>
        <f>H1</f>
        <v>7</v>
      </c>
      <c r="AB8" s="9" t="str">
        <f>E1</f>
        <v>NCT-QY8-031-S</v>
      </c>
      <c r="AC8" s="22" t="str">
        <f>A1</f>
        <v>NCT</v>
      </c>
      <c r="AD8" s="9" t="str">
        <f t="shared" si="2"/>
        <v>HKG</v>
      </c>
      <c r="AE8" s="9">
        <f t="shared" si="3"/>
        <v>0</v>
      </c>
      <c r="AF8" s="23">
        <f t="shared" si="4"/>
        <v>0</v>
      </c>
      <c r="AG8" s="9"/>
      <c r="AH8" s="9"/>
      <c r="AI8" s="10"/>
      <c r="AJ8" s="10"/>
      <c r="AK8" s="11"/>
      <c r="AL8" s="11"/>
    </row>
    <row r="9" spans="1:38" s="16" customFormat="1" ht="12.75" customHeight="1">
      <c r="A9" s="24" t="s">
        <v>61</v>
      </c>
      <c r="B9" s="18">
        <v>43141</v>
      </c>
      <c r="C9" s="19">
        <v>180</v>
      </c>
      <c r="D9" s="19">
        <v>2070</v>
      </c>
      <c r="E9" s="20">
        <v>209</v>
      </c>
      <c r="F9" s="20">
        <v>1833</v>
      </c>
      <c r="G9" s="19">
        <f t="shared" si="0"/>
        <v>29</v>
      </c>
      <c r="H9" s="19">
        <f t="shared" si="0"/>
        <v>-237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>
        <f>H1</f>
        <v>7</v>
      </c>
      <c r="AB9" s="9" t="str">
        <f>E1</f>
        <v>NCT-QY8-031-S</v>
      </c>
      <c r="AC9" s="22" t="str">
        <f>A1</f>
        <v>NCT</v>
      </c>
      <c r="AD9" s="9" t="str">
        <f t="shared" si="2"/>
        <v>SHK</v>
      </c>
      <c r="AE9" s="9">
        <f t="shared" si="3"/>
        <v>180</v>
      </c>
      <c r="AF9" s="23">
        <f t="shared" si="4"/>
        <v>209</v>
      </c>
      <c r="AG9" s="9"/>
      <c r="AH9" s="9"/>
      <c r="AI9" s="10"/>
      <c r="AJ9" s="10"/>
      <c r="AK9" s="11"/>
      <c r="AL9" s="11"/>
    </row>
    <row r="10" spans="1:38" s="16" customFormat="1" ht="12.75" customHeight="1">
      <c r="A10" s="24"/>
      <c r="B10" s="18"/>
      <c r="C10" s="19"/>
      <c r="D10" s="19"/>
      <c r="E10" s="20"/>
      <c r="F10" s="20"/>
      <c r="G10" s="19">
        <f t="shared" si="0"/>
        <v>0</v>
      </c>
      <c r="H10" s="19">
        <f t="shared" si="0"/>
        <v>0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9">
        <f>H1</f>
        <v>7</v>
      </c>
      <c r="AB10" s="9" t="str">
        <f>E1</f>
        <v>NCT-QY8-031-S</v>
      </c>
      <c r="AC10" s="22" t="str">
        <f>A1</f>
        <v>NCT</v>
      </c>
      <c r="AD10" s="9">
        <f t="shared" si="2"/>
        <v>0</v>
      </c>
      <c r="AE10" s="9">
        <f t="shared" si="3"/>
        <v>0</v>
      </c>
      <c r="AF10" s="23">
        <f t="shared" si="4"/>
        <v>0</v>
      </c>
      <c r="AG10" s="9"/>
      <c r="AH10" s="9"/>
      <c r="AI10" s="10"/>
      <c r="AJ10" s="10"/>
      <c r="AK10" s="11"/>
      <c r="AL10" s="11"/>
    </row>
    <row r="11" spans="1:38" s="16" customFormat="1" ht="12.75" customHeight="1">
      <c r="A11" s="24"/>
      <c r="B11" s="18"/>
      <c r="C11" s="19"/>
      <c r="D11" s="19"/>
      <c r="E11" s="20"/>
      <c r="F11" s="20"/>
      <c r="G11" s="19">
        <f t="shared" si="0"/>
        <v>0</v>
      </c>
      <c r="H11" s="19">
        <f t="shared" si="0"/>
        <v>0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9">
        <f>H1</f>
        <v>7</v>
      </c>
      <c r="AB11" s="9" t="str">
        <f>E1</f>
        <v>NCT-QY8-031-S</v>
      </c>
      <c r="AC11" s="22" t="str">
        <f>A1</f>
        <v>NCT</v>
      </c>
      <c r="AD11" s="9">
        <f t="shared" si="2"/>
        <v>0</v>
      </c>
      <c r="AE11" s="9">
        <f t="shared" si="3"/>
        <v>0</v>
      </c>
      <c r="AF11" s="23">
        <f t="shared" si="4"/>
        <v>0</v>
      </c>
      <c r="AG11" s="9"/>
      <c r="AH11" s="9"/>
      <c r="AI11" s="10"/>
      <c r="AJ11" s="10"/>
      <c r="AK11" s="11"/>
      <c r="AL11" s="11"/>
    </row>
    <row r="12" spans="1:38" s="16" customFormat="1" ht="12.75" customHeight="1">
      <c r="A12" s="24"/>
      <c r="B12" s="27"/>
      <c r="C12" s="19"/>
      <c r="D12" s="19"/>
      <c r="E12" s="20"/>
      <c r="F12" s="20"/>
      <c r="G12" s="19">
        <f t="shared" si="0"/>
        <v>0</v>
      </c>
      <c r="H12" s="19">
        <f t="shared" si="0"/>
        <v>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9">
        <f>H1</f>
        <v>7</v>
      </c>
      <c r="AB12" s="9" t="str">
        <f>E1</f>
        <v>NCT-QY8-031-S</v>
      </c>
      <c r="AC12" s="22" t="str">
        <f>A1</f>
        <v>NCT</v>
      </c>
      <c r="AD12" s="9">
        <f t="shared" si="2"/>
        <v>0</v>
      </c>
      <c r="AE12" s="9">
        <f t="shared" si="3"/>
        <v>0</v>
      </c>
      <c r="AF12" s="23">
        <f t="shared" si="4"/>
        <v>0</v>
      </c>
      <c r="AG12" s="9"/>
      <c r="AH12" s="9"/>
      <c r="AI12" s="10"/>
      <c r="AJ12" s="10"/>
      <c r="AK12" s="11"/>
      <c r="AL12" s="11"/>
    </row>
    <row r="13" spans="1:38" s="16" customFormat="1" ht="12.75" customHeight="1">
      <c r="A13" s="24" t="s">
        <v>21</v>
      </c>
      <c r="B13" s="18"/>
      <c r="C13" s="19"/>
      <c r="D13" s="19"/>
      <c r="E13" s="20"/>
      <c r="F13" s="20"/>
      <c r="G13" s="19">
        <f t="shared" si="0"/>
        <v>0</v>
      </c>
      <c r="H13" s="19">
        <f t="shared" si="0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>
        <f>H1</f>
        <v>7</v>
      </c>
      <c r="AB13" s="9" t="str">
        <f>E1</f>
        <v>NCT-QY8-031-S</v>
      </c>
      <c r="AC13" s="22" t="str">
        <f>A1</f>
        <v>NCT</v>
      </c>
      <c r="AD13" s="9" t="str">
        <f t="shared" si="2"/>
        <v>COSCO T/S</v>
      </c>
      <c r="AE13" s="9">
        <f t="shared" si="3"/>
        <v>0</v>
      </c>
      <c r="AF13" s="23">
        <f t="shared" si="4"/>
        <v>0</v>
      </c>
      <c r="AG13" s="9"/>
      <c r="AH13" s="9"/>
      <c r="AI13" s="10"/>
      <c r="AJ13" s="10"/>
      <c r="AK13" s="11"/>
      <c r="AL13" s="11"/>
    </row>
    <row r="14" spans="1:38" s="32" customFormat="1" ht="12.75" customHeight="1">
      <c r="A14" s="24" t="s">
        <v>22</v>
      </c>
      <c r="B14" s="28"/>
      <c r="C14" s="29">
        <v>952</v>
      </c>
      <c r="D14" s="29">
        <v>13328</v>
      </c>
      <c r="E14" s="30">
        <f>SUM(E5:E13)</f>
        <v>847</v>
      </c>
      <c r="F14" s="30">
        <f>SUM(F5:F13)</f>
        <v>11307</v>
      </c>
      <c r="G14" s="29">
        <f t="shared" si="0"/>
        <v>-105</v>
      </c>
      <c r="H14" s="29">
        <f t="shared" si="0"/>
        <v>-2021</v>
      </c>
      <c r="I14" s="31">
        <f t="shared" ref="I14:N14" si="5">SUM(I5:I13)</f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22"/>
      <c r="AD14" s="9"/>
      <c r="AE14" s="9"/>
      <c r="AF14" s="9"/>
      <c r="AG14" s="9"/>
      <c r="AH14" s="9"/>
      <c r="AI14" s="10"/>
      <c r="AJ14" s="10"/>
      <c r="AK14" s="10"/>
      <c r="AL14" s="10"/>
    </row>
    <row r="15" spans="1:38" s="32" customFormat="1" ht="12.75" customHeight="1">
      <c r="A15" s="33"/>
      <c r="C15" s="34"/>
      <c r="E15" s="35">
        <f>E14/C14</f>
        <v>0.88970588235294112</v>
      </c>
      <c r="F15" s="35">
        <f>F14/D14</f>
        <v>0.84836434573829533</v>
      </c>
      <c r="I15" s="15"/>
      <c r="J15" s="3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/>
      <c r="AB15" s="9"/>
      <c r="AC15" s="22"/>
      <c r="AD15" s="9"/>
      <c r="AE15" s="9"/>
      <c r="AF15" s="9"/>
      <c r="AG15" s="9"/>
      <c r="AH15" s="9"/>
      <c r="AI15" s="10"/>
      <c r="AJ15" s="10"/>
      <c r="AK15" s="10"/>
      <c r="AL15" s="10"/>
    </row>
    <row r="18" spans="1:38" s="12" customFormat="1" ht="12.75" customHeight="1">
      <c r="A18" s="51" t="s">
        <v>46</v>
      </c>
      <c r="B18" s="52" t="s">
        <v>56</v>
      </c>
      <c r="C18" s="53"/>
      <c r="D18" s="54"/>
      <c r="E18" s="52" t="s">
        <v>57</v>
      </c>
      <c r="F18" s="52"/>
      <c r="G18" s="51" t="s">
        <v>0</v>
      </c>
      <c r="H18" s="55">
        <v>8</v>
      </c>
      <c r="I18" s="54"/>
      <c r="J18" s="56" t="s">
        <v>26</v>
      </c>
      <c r="K18" s="52">
        <v>0</v>
      </c>
      <c r="L18" s="51"/>
      <c r="M18" s="57"/>
      <c r="N18" s="52"/>
      <c r="O18" s="54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9"/>
      <c r="AB18" s="9"/>
      <c r="AC18" s="9"/>
      <c r="AD18" s="9"/>
      <c r="AE18" s="9"/>
      <c r="AF18" s="9"/>
      <c r="AG18" s="9"/>
      <c r="AH18" s="9"/>
      <c r="AI18" s="10"/>
      <c r="AJ18" s="10"/>
      <c r="AK18" s="11"/>
    </row>
    <row r="19" spans="1:38" s="16" customFormat="1" ht="12.75" customHeight="1">
      <c r="A19" s="13"/>
      <c r="B19" s="14"/>
      <c r="C19" s="646" t="s">
        <v>1</v>
      </c>
      <c r="D19" s="646"/>
      <c r="E19" s="646" t="s">
        <v>2</v>
      </c>
      <c r="F19" s="646"/>
      <c r="G19" s="646" t="s">
        <v>3</v>
      </c>
      <c r="H19" s="646"/>
      <c r="I19" s="646" t="s">
        <v>4</v>
      </c>
      <c r="J19" s="646"/>
      <c r="K19" s="646"/>
      <c r="L19" s="646"/>
      <c r="M19" s="646"/>
      <c r="N19" s="646"/>
      <c r="O19" s="647" t="s">
        <v>5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/>
      <c r="AB19" s="9"/>
      <c r="AC19" s="9"/>
      <c r="AD19" s="9"/>
      <c r="AE19" s="9"/>
      <c r="AF19" s="9"/>
      <c r="AG19" s="9"/>
      <c r="AH19" s="9"/>
      <c r="AI19" s="10"/>
      <c r="AJ19" s="10"/>
      <c r="AK19" s="11"/>
      <c r="AL19" s="11"/>
    </row>
    <row r="20" spans="1:38" s="16" customFormat="1" ht="12.75" customHeight="1">
      <c r="A20" s="17" t="s">
        <v>6</v>
      </c>
      <c r="B20" s="18" t="s">
        <v>7</v>
      </c>
      <c r="C20" s="646"/>
      <c r="D20" s="646"/>
      <c r="E20" s="646"/>
      <c r="F20" s="646"/>
      <c r="G20" s="646"/>
      <c r="H20" s="646"/>
      <c r="I20" s="19" t="s">
        <v>8</v>
      </c>
      <c r="J20" s="19" t="s">
        <v>9</v>
      </c>
      <c r="K20" s="19" t="s">
        <v>10</v>
      </c>
      <c r="L20" s="19" t="s">
        <v>11</v>
      </c>
      <c r="M20" s="646" t="s">
        <v>12</v>
      </c>
      <c r="N20" s="646"/>
      <c r="O20" s="64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/>
      <c r="AB20" s="9"/>
      <c r="AC20" s="9"/>
      <c r="AD20" s="9"/>
      <c r="AE20" s="9"/>
      <c r="AF20" s="9"/>
      <c r="AG20" s="9"/>
      <c r="AH20" s="9"/>
      <c r="AI20" s="10"/>
      <c r="AJ20" s="10"/>
      <c r="AK20" s="11"/>
      <c r="AL20" s="11"/>
    </row>
    <row r="21" spans="1:38" s="16" customFormat="1" ht="12.75" customHeight="1">
      <c r="A21" s="13"/>
      <c r="B21" s="14"/>
      <c r="C21" s="19" t="s">
        <v>13</v>
      </c>
      <c r="D21" s="19" t="s">
        <v>14</v>
      </c>
      <c r="E21" s="19" t="s">
        <v>13</v>
      </c>
      <c r="F21" s="19" t="s">
        <v>14</v>
      </c>
      <c r="G21" s="19" t="s">
        <v>13</v>
      </c>
      <c r="H21" s="19" t="s">
        <v>14</v>
      </c>
      <c r="I21" s="19" t="s">
        <v>13</v>
      </c>
      <c r="J21" s="19" t="s">
        <v>14</v>
      </c>
      <c r="K21" s="19" t="s">
        <v>13</v>
      </c>
      <c r="L21" s="19" t="s">
        <v>14</v>
      </c>
      <c r="M21" s="19"/>
      <c r="N21" s="19"/>
      <c r="O21" s="64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9" t="s">
        <v>15</v>
      </c>
      <c r="AB21" s="9" t="s">
        <v>16</v>
      </c>
      <c r="AC21" s="9" t="s">
        <v>17</v>
      </c>
      <c r="AD21" s="9" t="s">
        <v>18</v>
      </c>
      <c r="AE21" s="9" t="s">
        <v>19</v>
      </c>
      <c r="AF21" s="9" t="s">
        <v>20</v>
      </c>
      <c r="AG21" s="9"/>
      <c r="AH21" s="9"/>
      <c r="AI21" s="10"/>
      <c r="AJ21" s="10"/>
      <c r="AK21" s="11"/>
      <c r="AL21" s="11"/>
    </row>
    <row r="22" spans="1:38" s="16" customFormat="1" ht="12.75" customHeight="1">
      <c r="A22" s="24" t="s">
        <v>31</v>
      </c>
      <c r="B22" s="18">
        <f>B5+7</f>
        <v>43140</v>
      </c>
      <c r="C22" s="19">
        <v>300</v>
      </c>
      <c r="D22" s="19">
        <v>4500</v>
      </c>
      <c r="E22" s="20">
        <v>119</v>
      </c>
      <c r="F22" s="20">
        <v>2705</v>
      </c>
      <c r="G22" s="19">
        <f t="shared" ref="G22:G31" si="6">E22-C22</f>
        <v>-181</v>
      </c>
      <c r="H22" s="19">
        <f t="shared" ref="H22:H31" si="7">F22-D22</f>
        <v>-1795</v>
      </c>
      <c r="I22" s="25"/>
      <c r="J22" s="25"/>
      <c r="K22" s="26"/>
      <c r="L22" s="26"/>
      <c r="M22" s="20">
        <f t="shared" ref="M22:M30" si="8">I22+K22</f>
        <v>0</v>
      </c>
      <c r="N22" s="20">
        <f t="shared" ref="N22:N30" si="9">J22+L22</f>
        <v>0</v>
      </c>
      <c r="O22" s="2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9">
        <f>H18</f>
        <v>8</v>
      </c>
      <c r="AB22" s="9" t="str">
        <f>E18</f>
        <v>NCT-AYL-037-S</v>
      </c>
      <c r="AC22" s="22" t="str">
        <f>A18</f>
        <v>NCT</v>
      </c>
      <c r="AD22" s="9" t="str">
        <f t="shared" ref="AD22:AD30" si="10">A22</f>
        <v>DLC</v>
      </c>
      <c r="AE22" s="9">
        <f t="shared" ref="AE22:AE30" si="11">C22</f>
        <v>300</v>
      </c>
      <c r="AF22" s="23">
        <f t="shared" ref="AF22:AF30" si="12">E22</f>
        <v>119</v>
      </c>
      <c r="AG22" s="9"/>
      <c r="AH22" s="9"/>
      <c r="AI22" s="10"/>
      <c r="AJ22" s="10"/>
      <c r="AK22" s="11"/>
      <c r="AL22" s="11"/>
    </row>
    <row r="23" spans="1:38" s="16" customFormat="1" ht="12.75" customHeight="1">
      <c r="A23" s="24" t="s">
        <v>58</v>
      </c>
      <c r="B23" s="18">
        <f>B6+7</f>
        <v>43142</v>
      </c>
      <c r="C23" s="19">
        <v>310</v>
      </c>
      <c r="D23" s="19">
        <v>4650</v>
      </c>
      <c r="E23" s="20">
        <v>263</v>
      </c>
      <c r="F23" s="20">
        <v>4257</v>
      </c>
      <c r="G23" s="19">
        <f t="shared" si="6"/>
        <v>-47</v>
      </c>
      <c r="H23" s="19">
        <f t="shared" si="7"/>
        <v>-393</v>
      </c>
      <c r="I23" s="26"/>
      <c r="J23" s="26"/>
      <c r="K23" s="26"/>
      <c r="L23" s="26"/>
      <c r="M23" s="20">
        <f t="shared" si="8"/>
        <v>0</v>
      </c>
      <c r="N23" s="20">
        <f t="shared" si="9"/>
        <v>0</v>
      </c>
      <c r="O23" s="2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9">
        <f>H18</f>
        <v>8</v>
      </c>
      <c r="AB23" s="9" t="str">
        <f>E18</f>
        <v>NCT-AYL-037-S</v>
      </c>
      <c r="AC23" s="22" t="str">
        <f>A18</f>
        <v>NCT</v>
      </c>
      <c r="AD23" s="9" t="str">
        <f t="shared" si="10"/>
        <v>TSN</v>
      </c>
      <c r="AE23" s="9">
        <f t="shared" si="11"/>
        <v>310</v>
      </c>
      <c r="AF23" s="23">
        <f t="shared" si="12"/>
        <v>263</v>
      </c>
      <c r="AG23" s="9"/>
      <c r="AH23" s="9"/>
      <c r="AI23" s="10"/>
      <c r="AJ23" s="10"/>
      <c r="AK23" s="11"/>
      <c r="AL23" s="11"/>
    </row>
    <row r="24" spans="1:38" s="16" customFormat="1" ht="12.75" customHeight="1">
      <c r="A24" s="24" t="s">
        <v>59</v>
      </c>
      <c r="B24" s="18">
        <f>B7+7</f>
        <v>43144</v>
      </c>
      <c r="C24" s="19">
        <v>310</v>
      </c>
      <c r="D24" s="19">
        <v>4300</v>
      </c>
      <c r="E24" s="20">
        <v>301</v>
      </c>
      <c r="F24" s="20">
        <v>3851</v>
      </c>
      <c r="G24" s="19">
        <f t="shared" si="6"/>
        <v>-9</v>
      </c>
      <c r="H24" s="19">
        <f t="shared" si="7"/>
        <v>-449</v>
      </c>
      <c r="I24" s="25"/>
      <c r="J24" s="25"/>
      <c r="K24" s="20"/>
      <c r="L24" s="20"/>
      <c r="M24" s="20">
        <f t="shared" si="8"/>
        <v>0</v>
      </c>
      <c r="N24" s="20">
        <f t="shared" si="9"/>
        <v>0</v>
      </c>
      <c r="O24" s="2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>
        <f>H18</f>
        <v>8</v>
      </c>
      <c r="AB24" s="9" t="str">
        <f>E18</f>
        <v>NCT-AYL-037-S</v>
      </c>
      <c r="AC24" s="22" t="str">
        <f>A18</f>
        <v>NCT</v>
      </c>
      <c r="AD24" s="9" t="str">
        <f t="shared" si="10"/>
        <v>TAO</v>
      </c>
      <c r="AE24" s="9">
        <f t="shared" si="11"/>
        <v>310</v>
      </c>
      <c r="AF24" s="23">
        <f t="shared" si="12"/>
        <v>301</v>
      </c>
      <c r="AG24" s="9"/>
      <c r="AH24" s="9"/>
      <c r="AI24" s="10"/>
      <c r="AJ24" s="10"/>
      <c r="AK24" s="11"/>
      <c r="AL24" s="11"/>
    </row>
    <row r="25" spans="1:38" s="16" customFormat="1" ht="12.75" customHeight="1">
      <c r="A25" s="24" t="s">
        <v>60</v>
      </c>
      <c r="B25" s="18">
        <f>B8+7</f>
        <v>43147</v>
      </c>
      <c r="C25" s="19"/>
      <c r="D25" s="19"/>
      <c r="E25" s="20"/>
      <c r="F25" s="20"/>
      <c r="G25" s="19">
        <f t="shared" si="6"/>
        <v>0</v>
      </c>
      <c r="H25" s="19">
        <f t="shared" si="7"/>
        <v>0</v>
      </c>
      <c r="I25" s="20"/>
      <c r="J25" s="20"/>
      <c r="K25" s="20"/>
      <c r="L25" s="20"/>
      <c r="M25" s="20">
        <f t="shared" si="8"/>
        <v>0</v>
      </c>
      <c r="N25" s="20">
        <f t="shared" si="9"/>
        <v>0</v>
      </c>
      <c r="O25" s="2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>
        <f>H18</f>
        <v>8</v>
      </c>
      <c r="AB25" s="9" t="str">
        <f>E18</f>
        <v>NCT-AYL-037-S</v>
      </c>
      <c r="AC25" s="22" t="str">
        <f>A18</f>
        <v>NCT</v>
      </c>
      <c r="AD25" s="9" t="str">
        <f t="shared" si="10"/>
        <v>HKG</v>
      </c>
      <c r="AE25" s="9">
        <f t="shared" si="11"/>
        <v>0</v>
      </c>
      <c r="AF25" s="23">
        <f t="shared" si="12"/>
        <v>0</v>
      </c>
      <c r="AG25" s="9"/>
      <c r="AH25" s="9"/>
      <c r="AI25" s="10"/>
      <c r="AJ25" s="10"/>
      <c r="AK25" s="11"/>
      <c r="AL25" s="11"/>
    </row>
    <row r="26" spans="1:38" s="16" customFormat="1" ht="12.75" customHeight="1">
      <c r="A26" s="24" t="s">
        <v>61</v>
      </c>
      <c r="B26" s="18">
        <f>B9+7</f>
        <v>43148</v>
      </c>
      <c r="C26" s="19">
        <v>230</v>
      </c>
      <c r="D26" s="19">
        <v>2650</v>
      </c>
      <c r="E26" s="20">
        <v>239</v>
      </c>
      <c r="F26" s="20">
        <v>1934</v>
      </c>
      <c r="G26" s="19">
        <f t="shared" si="6"/>
        <v>9</v>
      </c>
      <c r="H26" s="19">
        <f t="shared" si="7"/>
        <v>-716</v>
      </c>
      <c r="I26" s="20"/>
      <c r="J26" s="20"/>
      <c r="K26" s="20"/>
      <c r="L26" s="20"/>
      <c r="M26" s="20">
        <f t="shared" si="8"/>
        <v>0</v>
      </c>
      <c r="N26" s="20">
        <f t="shared" si="9"/>
        <v>0</v>
      </c>
      <c r="O26" s="2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>
        <f>H18</f>
        <v>8</v>
      </c>
      <c r="AB26" s="9" t="str">
        <f>E18</f>
        <v>NCT-AYL-037-S</v>
      </c>
      <c r="AC26" s="22" t="str">
        <f>A18</f>
        <v>NCT</v>
      </c>
      <c r="AD26" s="9" t="str">
        <f t="shared" si="10"/>
        <v>SHK</v>
      </c>
      <c r="AE26" s="9">
        <f t="shared" si="11"/>
        <v>230</v>
      </c>
      <c r="AF26" s="23">
        <f t="shared" si="12"/>
        <v>239</v>
      </c>
      <c r="AG26" s="9"/>
      <c r="AH26" s="9"/>
      <c r="AI26" s="10"/>
      <c r="AJ26" s="10"/>
      <c r="AK26" s="11"/>
      <c r="AL26" s="11"/>
    </row>
    <row r="27" spans="1:38" s="16" customFormat="1" ht="12.75" customHeight="1">
      <c r="A27" s="24"/>
      <c r="B27" s="18"/>
      <c r="C27" s="19"/>
      <c r="D27" s="19"/>
      <c r="E27" s="20"/>
      <c r="F27" s="20"/>
      <c r="G27" s="19">
        <f t="shared" si="6"/>
        <v>0</v>
      </c>
      <c r="H27" s="19">
        <f t="shared" si="7"/>
        <v>0</v>
      </c>
      <c r="I27" s="20"/>
      <c r="J27" s="20"/>
      <c r="K27" s="20"/>
      <c r="L27" s="20"/>
      <c r="M27" s="20">
        <f t="shared" si="8"/>
        <v>0</v>
      </c>
      <c r="N27" s="20">
        <f t="shared" si="9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>
        <f>H18</f>
        <v>8</v>
      </c>
      <c r="AB27" s="9" t="str">
        <f>E18</f>
        <v>NCT-AYL-037-S</v>
      </c>
      <c r="AC27" s="22" t="str">
        <f>A18</f>
        <v>NCT</v>
      </c>
      <c r="AD27" s="9">
        <f t="shared" si="10"/>
        <v>0</v>
      </c>
      <c r="AE27" s="9">
        <f t="shared" si="11"/>
        <v>0</v>
      </c>
      <c r="AF27" s="23">
        <f t="shared" si="12"/>
        <v>0</v>
      </c>
      <c r="AG27" s="9"/>
      <c r="AH27" s="9"/>
      <c r="AI27" s="10"/>
      <c r="AJ27" s="10"/>
      <c r="AK27" s="11"/>
      <c r="AL27" s="11"/>
    </row>
    <row r="28" spans="1:38" s="16" customFormat="1" ht="12.75" customHeight="1">
      <c r="A28" s="24"/>
      <c r="B28" s="18"/>
      <c r="C28" s="19"/>
      <c r="D28" s="19"/>
      <c r="E28" s="20"/>
      <c r="F28" s="20"/>
      <c r="G28" s="19">
        <f t="shared" si="6"/>
        <v>0</v>
      </c>
      <c r="H28" s="19">
        <f t="shared" si="7"/>
        <v>0</v>
      </c>
      <c r="I28" s="20"/>
      <c r="J28" s="20"/>
      <c r="K28" s="20"/>
      <c r="L28" s="20"/>
      <c r="M28" s="20">
        <f t="shared" si="8"/>
        <v>0</v>
      </c>
      <c r="N28" s="20">
        <f t="shared" si="9"/>
        <v>0</v>
      </c>
      <c r="O28" s="2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>
        <f>H18</f>
        <v>8</v>
      </c>
      <c r="AB28" s="9" t="str">
        <f>E18</f>
        <v>NCT-AYL-037-S</v>
      </c>
      <c r="AC28" s="22" t="str">
        <f>A18</f>
        <v>NCT</v>
      </c>
      <c r="AD28" s="9">
        <f t="shared" si="10"/>
        <v>0</v>
      </c>
      <c r="AE28" s="9">
        <f t="shared" si="11"/>
        <v>0</v>
      </c>
      <c r="AF28" s="23">
        <f t="shared" si="12"/>
        <v>0</v>
      </c>
      <c r="AG28" s="9"/>
      <c r="AH28" s="9"/>
      <c r="AI28" s="10"/>
      <c r="AJ28" s="10"/>
      <c r="AK28" s="11"/>
      <c r="AL28" s="11"/>
    </row>
    <row r="29" spans="1:38" s="16" customFormat="1" ht="12.75" customHeight="1">
      <c r="A29" s="24"/>
      <c r="B29" s="27"/>
      <c r="C29" s="19"/>
      <c r="D29" s="19"/>
      <c r="E29" s="20"/>
      <c r="F29" s="20"/>
      <c r="G29" s="19">
        <f t="shared" si="6"/>
        <v>0</v>
      </c>
      <c r="H29" s="19">
        <f t="shared" si="7"/>
        <v>0</v>
      </c>
      <c r="I29" s="20"/>
      <c r="J29" s="20"/>
      <c r="K29" s="20"/>
      <c r="L29" s="20"/>
      <c r="M29" s="20">
        <f t="shared" si="8"/>
        <v>0</v>
      </c>
      <c r="N29" s="20">
        <f t="shared" si="9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H18</f>
        <v>8</v>
      </c>
      <c r="AB29" s="9" t="str">
        <f>E18</f>
        <v>NCT-AYL-037-S</v>
      </c>
      <c r="AC29" s="22" t="str">
        <f>A18</f>
        <v>NCT</v>
      </c>
      <c r="AD29" s="9">
        <f t="shared" si="10"/>
        <v>0</v>
      </c>
      <c r="AE29" s="9">
        <f t="shared" si="11"/>
        <v>0</v>
      </c>
      <c r="AF29" s="23">
        <f t="shared" si="12"/>
        <v>0</v>
      </c>
      <c r="AG29" s="9"/>
      <c r="AH29" s="9"/>
      <c r="AI29" s="10"/>
      <c r="AJ29" s="10"/>
      <c r="AK29" s="11"/>
      <c r="AL29" s="11"/>
    </row>
    <row r="30" spans="1:38" s="16" customFormat="1" ht="12.75" customHeight="1">
      <c r="A30" s="24" t="s">
        <v>21</v>
      </c>
      <c r="B30" s="18"/>
      <c r="C30" s="19"/>
      <c r="D30" s="19"/>
      <c r="E30" s="20"/>
      <c r="F30" s="20"/>
      <c r="G30" s="19">
        <f t="shared" si="6"/>
        <v>0</v>
      </c>
      <c r="H30" s="19">
        <f t="shared" si="7"/>
        <v>0</v>
      </c>
      <c r="I30" s="20"/>
      <c r="J30" s="20"/>
      <c r="K30" s="20"/>
      <c r="L30" s="20"/>
      <c r="M30" s="20">
        <f t="shared" si="8"/>
        <v>0</v>
      </c>
      <c r="N30" s="20">
        <f t="shared" si="9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>
        <f>H18</f>
        <v>8</v>
      </c>
      <c r="AB30" s="9" t="str">
        <f>E18</f>
        <v>NCT-AYL-037-S</v>
      </c>
      <c r="AC30" s="22" t="str">
        <f>A18</f>
        <v>NCT</v>
      </c>
      <c r="AD30" s="9" t="str">
        <f t="shared" si="10"/>
        <v>COSCO T/S</v>
      </c>
      <c r="AE30" s="9">
        <f t="shared" si="11"/>
        <v>0</v>
      </c>
      <c r="AF30" s="23">
        <f t="shared" si="12"/>
        <v>0</v>
      </c>
      <c r="AG30" s="9"/>
      <c r="AH30" s="9"/>
      <c r="AI30" s="10"/>
      <c r="AJ30" s="10"/>
      <c r="AK30" s="11"/>
      <c r="AL30" s="11"/>
    </row>
    <row r="31" spans="1:38" s="32" customFormat="1" ht="12.75" customHeight="1">
      <c r="A31" s="24" t="s">
        <v>22</v>
      </c>
      <c r="B31" s="28"/>
      <c r="C31" s="29">
        <v>1150</v>
      </c>
      <c r="D31" s="29">
        <v>16100</v>
      </c>
      <c r="E31" s="30">
        <f>SUM(E22:E30)</f>
        <v>922</v>
      </c>
      <c r="F31" s="30">
        <f>SUM(F22:F30)</f>
        <v>12747</v>
      </c>
      <c r="G31" s="29">
        <f t="shared" si="6"/>
        <v>-228</v>
      </c>
      <c r="H31" s="29">
        <f t="shared" si="7"/>
        <v>-3353</v>
      </c>
      <c r="I31" s="31">
        <f t="shared" ref="I31:N31" si="13">SUM(I22:I30)</f>
        <v>0</v>
      </c>
      <c r="J31" s="31">
        <f t="shared" si="13"/>
        <v>0</v>
      </c>
      <c r="K31" s="31">
        <f t="shared" si="13"/>
        <v>0</v>
      </c>
      <c r="L31" s="31">
        <f t="shared" si="13"/>
        <v>0</v>
      </c>
      <c r="M31" s="31">
        <f t="shared" si="13"/>
        <v>0</v>
      </c>
      <c r="N31" s="31">
        <f t="shared" si="13"/>
        <v>0</v>
      </c>
      <c r="O31" s="2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/>
      <c r="AB31" s="9"/>
      <c r="AC31" s="22"/>
      <c r="AD31" s="9"/>
      <c r="AE31" s="9"/>
      <c r="AF31" s="9"/>
      <c r="AG31" s="9"/>
      <c r="AH31" s="9"/>
      <c r="AI31" s="10"/>
      <c r="AJ31" s="10"/>
      <c r="AK31" s="10"/>
      <c r="AL31" s="10"/>
    </row>
    <row r="32" spans="1:38" s="32" customFormat="1" ht="12.75" customHeight="1">
      <c r="A32" s="33"/>
      <c r="C32" s="34"/>
      <c r="E32" s="35">
        <f>E31/C31</f>
        <v>0.80173913043478262</v>
      </c>
      <c r="F32" s="35">
        <f>F31/D31</f>
        <v>0.79173913043478261</v>
      </c>
      <c r="I32" s="15"/>
      <c r="J32" s="36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9"/>
      <c r="AB32" s="9"/>
      <c r="AC32" s="22"/>
      <c r="AD32" s="9"/>
      <c r="AE32" s="9"/>
      <c r="AF32" s="9"/>
      <c r="AG32" s="9"/>
      <c r="AH32" s="9"/>
      <c r="AI32" s="10"/>
      <c r="AJ32" s="10"/>
      <c r="AK32" s="10"/>
      <c r="AL32" s="10"/>
    </row>
    <row r="35" spans="1:38" s="12" customFormat="1" ht="12.75" customHeight="1">
      <c r="A35" s="51" t="s">
        <v>46</v>
      </c>
      <c r="B35" s="52" t="s">
        <v>62</v>
      </c>
      <c r="C35" s="53"/>
      <c r="D35" s="54"/>
      <c r="E35" s="52" t="s">
        <v>63</v>
      </c>
      <c r="F35" s="52"/>
      <c r="G35" s="51" t="s">
        <v>0</v>
      </c>
      <c r="H35" s="55">
        <v>9</v>
      </c>
      <c r="I35" s="54"/>
      <c r="J35" s="56" t="s">
        <v>26</v>
      </c>
      <c r="K35" s="52">
        <v>0</v>
      </c>
      <c r="L35" s="51"/>
      <c r="M35" s="57"/>
      <c r="N35" s="52"/>
      <c r="O35" s="54"/>
      <c r="P35" s="8"/>
      <c r="Q35" s="8"/>
      <c r="R35" s="8"/>
      <c r="S35" s="8"/>
      <c r="T35" s="8"/>
      <c r="U35" s="8"/>
      <c r="V35" s="8"/>
      <c r="W35" s="8"/>
      <c r="X35" s="8"/>
      <c r="Y35" s="8"/>
      <c r="Z35" s="9"/>
      <c r="AA35" s="9"/>
      <c r="AB35" s="9"/>
      <c r="AC35" s="9"/>
      <c r="AD35" s="9"/>
      <c r="AE35" s="9"/>
      <c r="AF35" s="9"/>
      <c r="AG35" s="9"/>
      <c r="AH35" s="9"/>
      <c r="AI35" s="10"/>
      <c r="AJ35" s="10"/>
      <c r="AK35" s="11"/>
    </row>
    <row r="36" spans="1:38" s="16" customFormat="1" ht="12.75" customHeight="1">
      <c r="A36" s="13"/>
      <c r="B36" s="14"/>
      <c r="C36" s="646" t="s">
        <v>1</v>
      </c>
      <c r="D36" s="646"/>
      <c r="E36" s="646" t="s">
        <v>2</v>
      </c>
      <c r="F36" s="646"/>
      <c r="G36" s="646" t="s">
        <v>3</v>
      </c>
      <c r="H36" s="646"/>
      <c r="I36" s="646" t="s">
        <v>4</v>
      </c>
      <c r="J36" s="646"/>
      <c r="K36" s="646"/>
      <c r="L36" s="646"/>
      <c r="M36" s="646"/>
      <c r="N36" s="646"/>
      <c r="O36" s="647" t="s">
        <v>5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9"/>
      <c r="AB36" s="9"/>
      <c r="AC36" s="9"/>
      <c r="AD36" s="9"/>
      <c r="AE36" s="9"/>
      <c r="AF36" s="9"/>
      <c r="AG36" s="9"/>
      <c r="AH36" s="9"/>
      <c r="AI36" s="10"/>
      <c r="AJ36" s="10"/>
      <c r="AK36" s="11"/>
      <c r="AL36" s="11"/>
    </row>
    <row r="37" spans="1:38" s="16" customFormat="1" ht="12.75" customHeight="1">
      <c r="A37" s="17" t="s">
        <v>6</v>
      </c>
      <c r="B37" s="18" t="s">
        <v>7</v>
      </c>
      <c r="C37" s="646"/>
      <c r="D37" s="646"/>
      <c r="E37" s="646"/>
      <c r="F37" s="646"/>
      <c r="G37" s="646"/>
      <c r="H37" s="646"/>
      <c r="I37" s="19" t="s">
        <v>8</v>
      </c>
      <c r="J37" s="19" t="s">
        <v>9</v>
      </c>
      <c r="K37" s="19" t="s">
        <v>10</v>
      </c>
      <c r="L37" s="19" t="s">
        <v>11</v>
      </c>
      <c r="M37" s="646" t="s">
        <v>12</v>
      </c>
      <c r="N37" s="646"/>
      <c r="O37" s="647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9"/>
      <c r="AB37" s="9"/>
      <c r="AC37" s="9"/>
      <c r="AD37" s="9"/>
      <c r="AE37" s="9"/>
      <c r="AF37" s="9"/>
      <c r="AG37" s="9"/>
      <c r="AH37" s="9"/>
      <c r="AI37" s="10"/>
      <c r="AJ37" s="10"/>
      <c r="AK37" s="11"/>
      <c r="AL37" s="11"/>
    </row>
    <row r="38" spans="1:38" s="16" customFormat="1" ht="12.75" customHeight="1">
      <c r="A38" s="13"/>
      <c r="B38" s="14"/>
      <c r="C38" s="19" t="s">
        <v>13</v>
      </c>
      <c r="D38" s="19" t="s">
        <v>14</v>
      </c>
      <c r="E38" s="19" t="s">
        <v>13</v>
      </c>
      <c r="F38" s="19" t="s">
        <v>14</v>
      </c>
      <c r="G38" s="19" t="s">
        <v>13</v>
      </c>
      <c r="H38" s="19" t="s">
        <v>14</v>
      </c>
      <c r="I38" s="19" t="s">
        <v>13</v>
      </c>
      <c r="J38" s="19" t="s">
        <v>14</v>
      </c>
      <c r="K38" s="19" t="s">
        <v>13</v>
      </c>
      <c r="L38" s="19" t="s">
        <v>14</v>
      </c>
      <c r="M38" s="19"/>
      <c r="N38" s="19"/>
      <c r="O38" s="647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 t="s">
        <v>15</v>
      </c>
      <c r="AB38" s="9" t="s">
        <v>16</v>
      </c>
      <c r="AC38" s="9" t="s">
        <v>17</v>
      </c>
      <c r="AD38" s="9" t="s">
        <v>18</v>
      </c>
      <c r="AE38" s="9" t="s">
        <v>19</v>
      </c>
      <c r="AF38" s="9" t="s">
        <v>20</v>
      </c>
      <c r="AG38" s="9"/>
      <c r="AH38" s="9"/>
      <c r="AI38" s="10"/>
      <c r="AJ38" s="10"/>
      <c r="AK38" s="11"/>
      <c r="AL38" s="11"/>
    </row>
    <row r="39" spans="1:38" s="16" customFormat="1" ht="12.75" customHeight="1">
      <c r="A39" s="24" t="s">
        <v>31</v>
      </c>
      <c r="B39" s="18">
        <f>B22+7</f>
        <v>43147</v>
      </c>
      <c r="C39" s="19">
        <v>250</v>
      </c>
      <c r="D39" s="19">
        <v>3750</v>
      </c>
      <c r="E39" s="20">
        <v>162</v>
      </c>
      <c r="F39" s="20">
        <v>2506</v>
      </c>
      <c r="G39" s="19">
        <f t="shared" ref="G39:G48" si="14">E39-C39</f>
        <v>-88</v>
      </c>
      <c r="H39" s="19">
        <f t="shared" ref="H39:H48" si="15">F39-D39</f>
        <v>-1244</v>
      </c>
      <c r="I39" s="25"/>
      <c r="J39" s="25"/>
      <c r="K39" s="26"/>
      <c r="L39" s="26"/>
      <c r="M39" s="20">
        <f t="shared" ref="M39:M47" si="16">I39+K39</f>
        <v>0</v>
      </c>
      <c r="N39" s="20">
        <f t="shared" ref="N39:N47" si="17">J39+L39</f>
        <v>0</v>
      </c>
      <c r="O39" s="21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>
        <f>H35</f>
        <v>9</v>
      </c>
      <c r="AB39" s="9" t="str">
        <f>E35</f>
        <v>NCT-QY2-030-S</v>
      </c>
      <c r="AC39" s="22" t="str">
        <f>A35</f>
        <v>NCT</v>
      </c>
      <c r="AD39" s="9" t="str">
        <f t="shared" ref="AD39:AD47" si="18">A39</f>
        <v>DLC</v>
      </c>
      <c r="AE39" s="9">
        <f t="shared" ref="AE39:AE47" si="19">C39</f>
        <v>250</v>
      </c>
      <c r="AF39" s="23">
        <f t="shared" ref="AF39:AF47" si="20">E39</f>
        <v>162</v>
      </c>
      <c r="AG39" s="9"/>
      <c r="AH39" s="9"/>
      <c r="AI39" s="10"/>
      <c r="AJ39" s="10"/>
      <c r="AK39" s="11"/>
      <c r="AL39" s="11"/>
    </row>
    <row r="40" spans="1:38" s="16" customFormat="1" ht="12.75" customHeight="1">
      <c r="A40" s="24" t="s">
        <v>58</v>
      </c>
      <c r="B40" s="18">
        <f>B23+7</f>
        <v>43149</v>
      </c>
      <c r="C40" s="19">
        <v>260</v>
      </c>
      <c r="D40" s="19">
        <v>3900</v>
      </c>
      <c r="E40" s="20">
        <v>193</v>
      </c>
      <c r="F40" s="20">
        <v>2698</v>
      </c>
      <c r="G40" s="19">
        <f t="shared" si="14"/>
        <v>-67</v>
      </c>
      <c r="H40" s="19">
        <f t="shared" si="15"/>
        <v>-1202</v>
      </c>
      <c r="I40" s="26"/>
      <c r="J40" s="26"/>
      <c r="K40" s="26"/>
      <c r="L40" s="26"/>
      <c r="M40" s="20">
        <f t="shared" si="16"/>
        <v>0</v>
      </c>
      <c r="N40" s="20">
        <f t="shared" si="17"/>
        <v>0</v>
      </c>
      <c r="O40" s="2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>
        <f>H35</f>
        <v>9</v>
      </c>
      <c r="AB40" s="9" t="str">
        <f>E35</f>
        <v>NCT-QY2-030-S</v>
      </c>
      <c r="AC40" s="22" t="str">
        <f>A35</f>
        <v>NCT</v>
      </c>
      <c r="AD40" s="9" t="str">
        <f t="shared" si="18"/>
        <v>TSN</v>
      </c>
      <c r="AE40" s="9">
        <f t="shared" si="19"/>
        <v>260</v>
      </c>
      <c r="AF40" s="23">
        <f t="shared" si="20"/>
        <v>193</v>
      </c>
      <c r="AG40" s="9"/>
      <c r="AH40" s="9"/>
      <c r="AI40" s="10"/>
      <c r="AJ40" s="10"/>
      <c r="AK40" s="11"/>
      <c r="AL40" s="11"/>
    </row>
    <row r="41" spans="1:38" s="16" customFormat="1" ht="12.75" customHeight="1">
      <c r="A41" s="24" t="s">
        <v>59</v>
      </c>
      <c r="B41" s="18">
        <f>B24+7</f>
        <v>43151</v>
      </c>
      <c r="C41" s="19">
        <v>260</v>
      </c>
      <c r="D41" s="19">
        <v>3600</v>
      </c>
      <c r="E41" s="20">
        <v>148</v>
      </c>
      <c r="F41" s="20">
        <v>1173</v>
      </c>
      <c r="G41" s="19">
        <f t="shared" si="14"/>
        <v>-112</v>
      </c>
      <c r="H41" s="19">
        <f t="shared" si="15"/>
        <v>-2427</v>
      </c>
      <c r="I41" s="25"/>
      <c r="J41" s="25"/>
      <c r="K41" s="20"/>
      <c r="L41" s="20"/>
      <c r="M41" s="20">
        <f t="shared" si="16"/>
        <v>0</v>
      </c>
      <c r="N41" s="20">
        <f t="shared" si="17"/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>
        <f>H35</f>
        <v>9</v>
      </c>
      <c r="AB41" s="9" t="str">
        <f>E35</f>
        <v>NCT-QY2-030-S</v>
      </c>
      <c r="AC41" s="22" t="str">
        <f>A35</f>
        <v>NCT</v>
      </c>
      <c r="AD41" s="9" t="str">
        <f t="shared" si="18"/>
        <v>TAO</v>
      </c>
      <c r="AE41" s="9">
        <f t="shared" si="19"/>
        <v>260</v>
      </c>
      <c r="AF41" s="23">
        <f t="shared" si="20"/>
        <v>148</v>
      </c>
      <c r="AG41" s="9"/>
      <c r="AH41" s="9"/>
      <c r="AI41" s="10"/>
      <c r="AJ41" s="10"/>
      <c r="AK41" s="11"/>
      <c r="AL41" s="11"/>
    </row>
    <row r="42" spans="1:38" s="16" customFormat="1" ht="12.75" customHeight="1">
      <c r="A42" s="24" t="s">
        <v>60</v>
      </c>
      <c r="B42" s="18">
        <f>B25+7</f>
        <v>43154</v>
      </c>
      <c r="C42" s="19"/>
      <c r="D42" s="19"/>
      <c r="E42" s="20"/>
      <c r="F42" s="20"/>
      <c r="G42" s="19">
        <f t="shared" si="14"/>
        <v>0</v>
      </c>
      <c r="H42" s="19">
        <f t="shared" si="15"/>
        <v>0</v>
      </c>
      <c r="I42" s="20"/>
      <c r="J42" s="20"/>
      <c r="K42" s="20"/>
      <c r="L42" s="20"/>
      <c r="M42" s="20">
        <f t="shared" si="16"/>
        <v>0</v>
      </c>
      <c r="N42" s="20">
        <f t="shared" si="17"/>
        <v>0</v>
      </c>
      <c r="O42" s="2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>
        <f>H35</f>
        <v>9</v>
      </c>
      <c r="AB42" s="9" t="str">
        <f>E35</f>
        <v>NCT-QY2-030-S</v>
      </c>
      <c r="AC42" s="22" t="str">
        <f>A35</f>
        <v>NCT</v>
      </c>
      <c r="AD42" s="9" t="str">
        <f t="shared" si="18"/>
        <v>HKG</v>
      </c>
      <c r="AE42" s="9">
        <f t="shared" si="19"/>
        <v>0</v>
      </c>
      <c r="AF42" s="23">
        <f t="shared" si="20"/>
        <v>0</v>
      </c>
      <c r="AG42" s="9"/>
      <c r="AH42" s="9"/>
      <c r="AI42" s="10"/>
      <c r="AJ42" s="10"/>
      <c r="AK42" s="11"/>
      <c r="AL42" s="11"/>
    </row>
    <row r="43" spans="1:38" s="16" customFormat="1" ht="12.75" customHeight="1">
      <c r="A43" s="24" t="s">
        <v>61</v>
      </c>
      <c r="B43" s="18">
        <f>B26+7</f>
        <v>43155</v>
      </c>
      <c r="C43" s="19">
        <v>180</v>
      </c>
      <c r="D43" s="19">
        <v>2070</v>
      </c>
      <c r="E43" s="20">
        <v>50</v>
      </c>
      <c r="F43" s="20">
        <v>800</v>
      </c>
      <c r="G43" s="19">
        <f t="shared" si="14"/>
        <v>-130</v>
      </c>
      <c r="H43" s="19">
        <f t="shared" si="15"/>
        <v>-1270</v>
      </c>
      <c r="I43" s="20"/>
      <c r="J43" s="20"/>
      <c r="K43" s="20"/>
      <c r="L43" s="20"/>
      <c r="M43" s="20">
        <f t="shared" si="16"/>
        <v>0</v>
      </c>
      <c r="N43" s="20">
        <f t="shared" si="17"/>
        <v>0</v>
      </c>
      <c r="O43" s="2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>
        <f>H35</f>
        <v>9</v>
      </c>
      <c r="AB43" s="9" t="str">
        <f>E35</f>
        <v>NCT-QY2-030-S</v>
      </c>
      <c r="AC43" s="22" t="str">
        <f>A35</f>
        <v>NCT</v>
      </c>
      <c r="AD43" s="9" t="str">
        <f t="shared" si="18"/>
        <v>SHK</v>
      </c>
      <c r="AE43" s="9">
        <f t="shared" si="19"/>
        <v>180</v>
      </c>
      <c r="AF43" s="23">
        <f t="shared" si="20"/>
        <v>50</v>
      </c>
      <c r="AG43" s="9"/>
      <c r="AH43" s="9"/>
      <c r="AI43" s="10"/>
      <c r="AJ43" s="10"/>
      <c r="AK43" s="11"/>
      <c r="AL43" s="11"/>
    </row>
    <row r="44" spans="1:38" s="16" customFormat="1" ht="12.75" customHeight="1">
      <c r="A44" s="24"/>
      <c r="B44" s="18"/>
      <c r="C44" s="19"/>
      <c r="D44" s="19"/>
      <c r="E44" s="20"/>
      <c r="F44" s="20"/>
      <c r="G44" s="19">
        <f t="shared" si="14"/>
        <v>0</v>
      </c>
      <c r="H44" s="19">
        <f t="shared" si="15"/>
        <v>0</v>
      </c>
      <c r="I44" s="20"/>
      <c r="J44" s="20"/>
      <c r="K44" s="20"/>
      <c r="L44" s="20"/>
      <c r="M44" s="20">
        <f t="shared" si="16"/>
        <v>0</v>
      </c>
      <c r="N44" s="20">
        <f t="shared" si="17"/>
        <v>0</v>
      </c>
      <c r="O44" s="2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9">
        <f>H35</f>
        <v>9</v>
      </c>
      <c r="AB44" s="9" t="str">
        <f>E35</f>
        <v>NCT-QY2-030-S</v>
      </c>
      <c r="AC44" s="22" t="str">
        <f>A35</f>
        <v>NCT</v>
      </c>
      <c r="AD44" s="9">
        <f t="shared" si="18"/>
        <v>0</v>
      </c>
      <c r="AE44" s="9">
        <f t="shared" si="19"/>
        <v>0</v>
      </c>
      <c r="AF44" s="23">
        <f t="shared" si="20"/>
        <v>0</v>
      </c>
      <c r="AG44" s="9"/>
      <c r="AH44" s="9"/>
      <c r="AI44" s="10"/>
      <c r="AJ44" s="10"/>
      <c r="AK44" s="11"/>
      <c r="AL44" s="11"/>
    </row>
    <row r="45" spans="1:38" s="16" customFormat="1" ht="12.75" customHeight="1">
      <c r="A45" s="24"/>
      <c r="B45" s="18"/>
      <c r="C45" s="19"/>
      <c r="D45" s="19"/>
      <c r="E45" s="20"/>
      <c r="F45" s="20"/>
      <c r="G45" s="19">
        <f t="shared" si="14"/>
        <v>0</v>
      </c>
      <c r="H45" s="19">
        <f t="shared" si="15"/>
        <v>0</v>
      </c>
      <c r="I45" s="20"/>
      <c r="J45" s="20"/>
      <c r="K45" s="20"/>
      <c r="L45" s="20"/>
      <c r="M45" s="20">
        <f t="shared" si="16"/>
        <v>0</v>
      </c>
      <c r="N45" s="20">
        <f t="shared" si="17"/>
        <v>0</v>
      </c>
      <c r="O45" s="2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9">
        <f>H35</f>
        <v>9</v>
      </c>
      <c r="AB45" s="9" t="str">
        <f>E35</f>
        <v>NCT-QY2-030-S</v>
      </c>
      <c r="AC45" s="22" t="str">
        <f>A35</f>
        <v>NCT</v>
      </c>
      <c r="AD45" s="9">
        <f t="shared" si="18"/>
        <v>0</v>
      </c>
      <c r="AE45" s="9">
        <f t="shared" si="19"/>
        <v>0</v>
      </c>
      <c r="AF45" s="23">
        <f t="shared" si="20"/>
        <v>0</v>
      </c>
      <c r="AG45" s="9"/>
      <c r="AH45" s="9"/>
      <c r="AI45" s="10"/>
      <c r="AJ45" s="10"/>
      <c r="AK45" s="11"/>
      <c r="AL45" s="11"/>
    </row>
    <row r="46" spans="1:38" s="16" customFormat="1" ht="12.75" customHeight="1">
      <c r="A46" s="24"/>
      <c r="B46" s="27"/>
      <c r="C46" s="19"/>
      <c r="D46" s="19"/>
      <c r="E46" s="20"/>
      <c r="F46" s="20"/>
      <c r="G46" s="19">
        <f t="shared" si="14"/>
        <v>0</v>
      </c>
      <c r="H46" s="19">
        <f t="shared" si="15"/>
        <v>0</v>
      </c>
      <c r="I46" s="20"/>
      <c r="J46" s="20"/>
      <c r="K46" s="20"/>
      <c r="L46" s="20"/>
      <c r="M46" s="20">
        <f t="shared" si="16"/>
        <v>0</v>
      </c>
      <c r="N46" s="20">
        <f t="shared" si="17"/>
        <v>0</v>
      </c>
      <c r="O46" s="21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>
        <f>H35</f>
        <v>9</v>
      </c>
      <c r="AB46" s="9" t="str">
        <f>E35</f>
        <v>NCT-QY2-030-S</v>
      </c>
      <c r="AC46" s="22" t="str">
        <f>A35</f>
        <v>NCT</v>
      </c>
      <c r="AD46" s="9">
        <f t="shared" si="18"/>
        <v>0</v>
      </c>
      <c r="AE46" s="9">
        <f t="shared" si="19"/>
        <v>0</v>
      </c>
      <c r="AF46" s="23">
        <f t="shared" si="20"/>
        <v>0</v>
      </c>
      <c r="AG46" s="9"/>
      <c r="AH46" s="9"/>
      <c r="AI46" s="10"/>
      <c r="AJ46" s="10"/>
      <c r="AK46" s="11"/>
      <c r="AL46" s="11"/>
    </row>
    <row r="47" spans="1:38" s="16" customFormat="1" ht="12.75" customHeight="1">
      <c r="A47" s="24" t="s">
        <v>21</v>
      </c>
      <c r="B47" s="18"/>
      <c r="C47" s="19"/>
      <c r="D47" s="19"/>
      <c r="E47" s="20"/>
      <c r="F47" s="20"/>
      <c r="G47" s="19">
        <f t="shared" si="14"/>
        <v>0</v>
      </c>
      <c r="H47" s="19">
        <f t="shared" si="15"/>
        <v>0</v>
      </c>
      <c r="I47" s="20"/>
      <c r="J47" s="20"/>
      <c r="K47" s="20"/>
      <c r="L47" s="20"/>
      <c r="M47" s="20">
        <f t="shared" si="16"/>
        <v>0</v>
      </c>
      <c r="N47" s="20">
        <f t="shared" si="17"/>
        <v>0</v>
      </c>
      <c r="O47" s="21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9">
        <f>H35</f>
        <v>9</v>
      </c>
      <c r="AB47" s="9" t="str">
        <f>E35</f>
        <v>NCT-QY2-030-S</v>
      </c>
      <c r="AC47" s="22" t="str">
        <f>A35</f>
        <v>NCT</v>
      </c>
      <c r="AD47" s="9" t="str">
        <f t="shared" si="18"/>
        <v>COSCO T/S</v>
      </c>
      <c r="AE47" s="9">
        <f t="shared" si="19"/>
        <v>0</v>
      </c>
      <c r="AF47" s="23">
        <f t="shared" si="20"/>
        <v>0</v>
      </c>
      <c r="AG47" s="9"/>
      <c r="AH47" s="9"/>
      <c r="AI47" s="10"/>
      <c r="AJ47" s="10"/>
      <c r="AK47" s="11"/>
      <c r="AL47" s="11"/>
    </row>
    <row r="48" spans="1:38" s="32" customFormat="1" ht="12.75" customHeight="1">
      <c r="A48" s="24" t="s">
        <v>22</v>
      </c>
      <c r="B48" s="28"/>
      <c r="C48" s="29">
        <v>952</v>
      </c>
      <c r="D48" s="29">
        <v>13328</v>
      </c>
      <c r="E48" s="30">
        <f>SUM(E39:E47)</f>
        <v>553</v>
      </c>
      <c r="F48" s="30">
        <f>SUM(F39:F47)</f>
        <v>7177</v>
      </c>
      <c r="G48" s="29">
        <f t="shared" si="14"/>
        <v>-399</v>
      </c>
      <c r="H48" s="29">
        <f t="shared" si="15"/>
        <v>-6151</v>
      </c>
      <c r="I48" s="31">
        <f t="shared" ref="I48:N48" si="21">SUM(I39:I47)</f>
        <v>0</v>
      </c>
      <c r="J48" s="31">
        <f t="shared" si="21"/>
        <v>0</v>
      </c>
      <c r="K48" s="31">
        <f t="shared" si="21"/>
        <v>0</v>
      </c>
      <c r="L48" s="31">
        <f t="shared" si="21"/>
        <v>0</v>
      </c>
      <c r="M48" s="31">
        <f t="shared" si="21"/>
        <v>0</v>
      </c>
      <c r="N48" s="31">
        <f t="shared" si="21"/>
        <v>0</v>
      </c>
      <c r="O48" s="21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9"/>
      <c r="AB48" s="9"/>
      <c r="AC48" s="22"/>
      <c r="AD48" s="9"/>
      <c r="AE48" s="9"/>
      <c r="AF48" s="9"/>
      <c r="AG48" s="9"/>
      <c r="AH48" s="9"/>
      <c r="AI48" s="10"/>
      <c r="AJ48" s="10"/>
      <c r="AK48" s="10"/>
      <c r="AL48" s="10"/>
    </row>
    <row r="49" spans="1:38" s="32" customFormat="1" ht="12.75" customHeight="1">
      <c r="A49" s="33"/>
      <c r="C49" s="34"/>
      <c r="E49" s="35">
        <f>E48/C48</f>
        <v>0.58088235294117652</v>
      </c>
      <c r="F49" s="35">
        <f>F48/D48</f>
        <v>0.53849039615846339</v>
      </c>
      <c r="I49" s="15"/>
      <c r="J49" s="36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9"/>
      <c r="AB49" s="9"/>
      <c r="AC49" s="22"/>
      <c r="AD49" s="9"/>
      <c r="AE49" s="9"/>
      <c r="AF49" s="9"/>
      <c r="AG49" s="9"/>
      <c r="AH49" s="9"/>
      <c r="AI49" s="10"/>
      <c r="AJ49" s="10"/>
      <c r="AK49" s="10"/>
      <c r="AL49" s="10"/>
    </row>
    <row r="52" spans="1:38" s="12" customFormat="1" ht="12.75" customHeight="1">
      <c r="A52" s="51" t="s">
        <v>46</v>
      </c>
      <c r="B52" s="52" t="s">
        <v>49</v>
      </c>
      <c r="C52" s="53"/>
      <c r="D52" s="54"/>
      <c r="E52" s="52"/>
      <c r="F52" s="52"/>
      <c r="G52" s="51" t="s">
        <v>0</v>
      </c>
      <c r="H52" s="55">
        <v>10</v>
      </c>
      <c r="I52" s="54"/>
      <c r="J52" s="56" t="s">
        <v>26</v>
      </c>
      <c r="K52" s="52">
        <v>0</v>
      </c>
      <c r="L52" s="51"/>
      <c r="M52" s="57"/>
      <c r="N52" s="52"/>
      <c r="O52" s="54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  <c r="AA52" s="9"/>
      <c r="AB52" s="9"/>
      <c r="AC52" s="9"/>
      <c r="AD52" s="9"/>
      <c r="AE52" s="9"/>
      <c r="AF52" s="9"/>
      <c r="AG52" s="9"/>
      <c r="AH52" s="9"/>
      <c r="AI52" s="10"/>
      <c r="AJ52" s="10"/>
      <c r="AK52" s="11"/>
    </row>
    <row r="53" spans="1:38" s="16" customFormat="1" ht="12.75" customHeight="1">
      <c r="A53" s="13"/>
      <c r="B53" s="14"/>
      <c r="C53" s="646" t="s">
        <v>1</v>
      </c>
      <c r="D53" s="646"/>
      <c r="E53" s="646" t="s">
        <v>2</v>
      </c>
      <c r="F53" s="646"/>
      <c r="G53" s="646" t="s">
        <v>3</v>
      </c>
      <c r="H53" s="646"/>
      <c r="I53" s="646" t="s">
        <v>4</v>
      </c>
      <c r="J53" s="646"/>
      <c r="K53" s="646"/>
      <c r="L53" s="646"/>
      <c r="M53" s="646"/>
      <c r="N53" s="646"/>
      <c r="O53" s="647" t="s">
        <v>5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9"/>
      <c r="AB53" s="9"/>
      <c r="AC53" s="9"/>
      <c r="AD53" s="9"/>
      <c r="AE53" s="9"/>
      <c r="AF53" s="9"/>
      <c r="AG53" s="9"/>
      <c r="AH53" s="9"/>
      <c r="AI53" s="10"/>
      <c r="AJ53" s="10"/>
      <c r="AK53" s="11"/>
      <c r="AL53" s="11"/>
    </row>
    <row r="54" spans="1:38" s="16" customFormat="1" ht="12.75" customHeight="1">
      <c r="A54" s="17" t="s">
        <v>6</v>
      </c>
      <c r="B54" s="18" t="s">
        <v>7</v>
      </c>
      <c r="C54" s="646"/>
      <c r="D54" s="646"/>
      <c r="E54" s="646"/>
      <c r="F54" s="646"/>
      <c r="G54" s="646"/>
      <c r="H54" s="646"/>
      <c r="I54" s="19" t="s">
        <v>8</v>
      </c>
      <c r="J54" s="19" t="s">
        <v>9</v>
      </c>
      <c r="K54" s="19" t="s">
        <v>10</v>
      </c>
      <c r="L54" s="19" t="s">
        <v>11</v>
      </c>
      <c r="M54" s="646" t="s">
        <v>12</v>
      </c>
      <c r="N54" s="646"/>
      <c r="O54" s="647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9"/>
      <c r="AB54" s="9"/>
      <c r="AC54" s="9"/>
      <c r="AD54" s="9"/>
      <c r="AE54" s="9"/>
      <c r="AF54" s="9"/>
      <c r="AG54" s="9"/>
      <c r="AH54" s="9"/>
      <c r="AI54" s="10"/>
      <c r="AJ54" s="10"/>
      <c r="AK54" s="11"/>
      <c r="AL54" s="11"/>
    </row>
    <row r="55" spans="1:38" s="16" customFormat="1" ht="12.75" customHeight="1">
      <c r="A55" s="13"/>
      <c r="B55" s="14"/>
      <c r="C55" s="19" t="s">
        <v>13</v>
      </c>
      <c r="D55" s="19" t="s">
        <v>14</v>
      </c>
      <c r="E55" s="19" t="s">
        <v>13</v>
      </c>
      <c r="F55" s="19" t="s">
        <v>14</v>
      </c>
      <c r="G55" s="19" t="s">
        <v>13</v>
      </c>
      <c r="H55" s="19" t="s">
        <v>14</v>
      </c>
      <c r="I55" s="19" t="s">
        <v>13</v>
      </c>
      <c r="J55" s="19" t="s">
        <v>14</v>
      </c>
      <c r="K55" s="19" t="s">
        <v>13</v>
      </c>
      <c r="L55" s="19" t="s">
        <v>14</v>
      </c>
      <c r="M55" s="19"/>
      <c r="N55" s="19"/>
      <c r="O55" s="647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9" t="s">
        <v>15</v>
      </c>
      <c r="AB55" s="9" t="s">
        <v>16</v>
      </c>
      <c r="AC55" s="9" t="s">
        <v>17</v>
      </c>
      <c r="AD55" s="9" t="s">
        <v>18</v>
      </c>
      <c r="AE55" s="9" t="s">
        <v>19</v>
      </c>
      <c r="AF55" s="9" t="s">
        <v>20</v>
      </c>
      <c r="AG55" s="9"/>
      <c r="AH55" s="9"/>
      <c r="AI55" s="10"/>
      <c r="AJ55" s="10"/>
      <c r="AK55" s="11"/>
      <c r="AL55" s="11"/>
    </row>
    <row r="56" spans="1:38" s="16" customFormat="1" ht="12.75" customHeight="1">
      <c r="A56" s="24" t="s">
        <v>31</v>
      </c>
      <c r="B56" s="18">
        <f>B39+7</f>
        <v>43154</v>
      </c>
      <c r="C56" s="19"/>
      <c r="D56" s="19"/>
      <c r="E56" s="20"/>
      <c r="F56" s="20"/>
      <c r="G56" s="19">
        <f t="shared" ref="G56:G65" si="22">E56-C56</f>
        <v>0</v>
      </c>
      <c r="H56" s="19">
        <f t="shared" ref="H56:H65" si="23">F56-D56</f>
        <v>0</v>
      </c>
      <c r="I56" s="25"/>
      <c r="J56" s="25"/>
      <c r="K56" s="26"/>
      <c r="L56" s="26"/>
      <c r="M56" s="20">
        <f t="shared" ref="M56:M64" si="24">I56+K56</f>
        <v>0</v>
      </c>
      <c r="N56" s="20">
        <f t="shared" ref="N56:N64" si="25">J56+L56</f>
        <v>0</v>
      </c>
      <c r="O56" s="2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9">
        <f>H52</f>
        <v>10</v>
      </c>
      <c r="AB56" s="9">
        <f>E52</f>
        <v>0</v>
      </c>
      <c r="AC56" s="22" t="str">
        <f>A52</f>
        <v>NCT</v>
      </c>
      <c r="AD56" s="9" t="str">
        <f t="shared" ref="AD56:AD64" si="26">A56</f>
        <v>DLC</v>
      </c>
      <c r="AE56" s="9">
        <f t="shared" ref="AE56:AE64" si="27">C56</f>
        <v>0</v>
      </c>
      <c r="AF56" s="23">
        <f t="shared" ref="AF56:AF64" si="28">E56</f>
        <v>0</v>
      </c>
      <c r="AG56" s="9"/>
      <c r="AH56" s="9"/>
      <c r="AI56" s="10"/>
      <c r="AJ56" s="10"/>
      <c r="AK56" s="11"/>
      <c r="AL56" s="11"/>
    </row>
    <row r="57" spans="1:38" s="16" customFormat="1" ht="12.75" customHeight="1">
      <c r="A57" s="24" t="s">
        <v>58</v>
      </c>
      <c r="B57" s="18">
        <f>B40+7</f>
        <v>43156</v>
      </c>
      <c r="C57" s="19"/>
      <c r="D57" s="19"/>
      <c r="E57" s="20"/>
      <c r="F57" s="20"/>
      <c r="G57" s="19">
        <f t="shared" si="22"/>
        <v>0</v>
      </c>
      <c r="H57" s="19">
        <f t="shared" si="23"/>
        <v>0</v>
      </c>
      <c r="I57" s="26"/>
      <c r="J57" s="26"/>
      <c r="K57" s="26"/>
      <c r="L57" s="26"/>
      <c r="M57" s="20">
        <f t="shared" si="24"/>
        <v>0</v>
      </c>
      <c r="N57" s="20">
        <f t="shared" si="25"/>
        <v>0</v>
      </c>
      <c r="O57" s="21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9">
        <f>H52</f>
        <v>10</v>
      </c>
      <c r="AB57" s="9">
        <f>E52</f>
        <v>0</v>
      </c>
      <c r="AC57" s="22" t="str">
        <f>A52</f>
        <v>NCT</v>
      </c>
      <c r="AD57" s="9" t="str">
        <f t="shared" si="26"/>
        <v>TSN</v>
      </c>
      <c r="AE57" s="9">
        <f t="shared" si="27"/>
        <v>0</v>
      </c>
      <c r="AF57" s="23">
        <f t="shared" si="28"/>
        <v>0</v>
      </c>
      <c r="AG57" s="9"/>
      <c r="AH57" s="9"/>
      <c r="AI57" s="10"/>
      <c r="AJ57" s="10"/>
      <c r="AK57" s="11"/>
      <c r="AL57" s="11"/>
    </row>
    <row r="58" spans="1:38" s="16" customFormat="1" ht="12.75" customHeight="1">
      <c r="A58" s="24" t="s">
        <v>59</v>
      </c>
      <c r="B58" s="18">
        <f>B41+7</f>
        <v>43158</v>
      </c>
      <c r="C58" s="19"/>
      <c r="D58" s="19"/>
      <c r="E58" s="20"/>
      <c r="F58" s="20"/>
      <c r="G58" s="19">
        <f t="shared" si="22"/>
        <v>0</v>
      </c>
      <c r="H58" s="19">
        <f t="shared" si="23"/>
        <v>0</v>
      </c>
      <c r="I58" s="25"/>
      <c r="J58" s="25"/>
      <c r="K58" s="20"/>
      <c r="L58" s="20"/>
      <c r="M58" s="20">
        <f t="shared" si="24"/>
        <v>0</v>
      </c>
      <c r="N58" s="20">
        <f t="shared" si="25"/>
        <v>0</v>
      </c>
      <c r="O58" s="21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9">
        <f>H52</f>
        <v>10</v>
      </c>
      <c r="AB58" s="9">
        <f>E52</f>
        <v>0</v>
      </c>
      <c r="AC58" s="22" t="str">
        <f>A52</f>
        <v>NCT</v>
      </c>
      <c r="AD58" s="9" t="str">
        <f t="shared" si="26"/>
        <v>TAO</v>
      </c>
      <c r="AE58" s="9">
        <f t="shared" si="27"/>
        <v>0</v>
      </c>
      <c r="AF58" s="23">
        <f t="shared" si="28"/>
        <v>0</v>
      </c>
      <c r="AG58" s="9"/>
      <c r="AH58" s="9"/>
      <c r="AI58" s="10"/>
      <c r="AJ58" s="10"/>
      <c r="AK58" s="11"/>
      <c r="AL58" s="11"/>
    </row>
    <row r="59" spans="1:38" s="16" customFormat="1" ht="12.75" customHeight="1">
      <c r="A59" s="24" t="s">
        <v>60</v>
      </c>
      <c r="B59" s="18">
        <f>B42+7</f>
        <v>43161</v>
      </c>
      <c r="C59" s="19"/>
      <c r="D59" s="19"/>
      <c r="E59" s="20"/>
      <c r="F59" s="20"/>
      <c r="G59" s="19">
        <f t="shared" si="22"/>
        <v>0</v>
      </c>
      <c r="H59" s="19">
        <f t="shared" si="23"/>
        <v>0</v>
      </c>
      <c r="I59" s="20"/>
      <c r="J59" s="20"/>
      <c r="K59" s="20"/>
      <c r="L59" s="20"/>
      <c r="M59" s="20">
        <f t="shared" si="24"/>
        <v>0</v>
      </c>
      <c r="N59" s="20">
        <f t="shared" si="25"/>
        <v>0</v>
      </c>
      <c r="O59" s="21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9">
        <f>H52</f>
        <v>10</v>
      </c>
      <c r="AB59" s="9">
        <f>E52</f>
        <v>0</v>
      </c>
      <c r="AC59" s="22" t="str">
        <f>A52</f>
        <v>NCT</v>
      </c>
      <c r="AD59" s="9" t="str">
        <f t="shared" si="26"/>
        <v>HKG</v>
      </c>
      <c r="AE59" s="9">
        <f t="shared" si="27"/>
        <v>0</v>
      </c>
      <c r="AF59" s="23">
        <f t="shared" si="28"/>
        <v>0</v>
      </c>
      <c r="AG59" s="9"/>
      <c r="AH59" s="9"/>
      <c r="AI59" s="10"/>
      <c r="AJ59" s="10"/>
      <c r="AK59" s="11"/>
      <c r="AL59" s="11"/>
    </row>
    <row r="60" spans="1:38" s="16" customFormat="1" ht="12.75" customHeight="1">
      <c r="A60" s="24" t="s">
        <v>61</v>
      </c>
      <c r="B60" s="18">
        <f>B43+7</f>
        <v>43162</v>
      </c>
      <c r="C60" s="19"/>
      <c r="D60" s="19"/>
      <c r="E60" s="20"/>
      <c r="F60" s="20"/>
      <c r="G60" s="19">
        <f t="shared" si="22"/>
        <v>0</v>
      </c>
      <c r="H60" s="19">
        <f t="shared" si="23"/>
        <v>0</v>
      </c>
      <c r="I60" s="20"/>
      <c r="J60" s="20"/>
      <c r="K60" s="20"/>
      <c r="L60" s="20"/>
      <c r="M60" s="20">
        <f t="shared" si="24"/>
        <v>0</v>
      </c>
      <c r="N60" s="20">
        <f t="shared" si="25"/>
        <v>0</v>
      </c>
      <c r="O60" s="2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9">
        <f>H52</f>
        <v>10</v>
      </c>
      <c r="AB60" s="9">
        <f>E52</f>
        <v>0</v>
      </c>
      <c r="AC60" s="22" t="str">
        <f>A52</f>
        <v>NCT</v>
      </c>
      <c r="AD60" s="9" t="str">
        <f t="shared" si="26"/>
        <v>SHK</v>
      </c>
      <c r="AE60" s="9">
        <f t="shared" si="27"/>
        <v>0</v>
      </c>
      <c r="AF60" s="23">
        <f t="shared" si="28"/>
        <v>0</v>
      </c>
      <c r="AG60" s="9"/>
      <c r="AH60" s="9"/>
      <c r="AI60" s="10"/>
      <c r="AJ60" s="10"/>
      <c r="AK60" s="11"/>
      <c r="AL60" s="11"/>
    </row>
    <row r="61" spans="1:38" s="16" customFormat="1" ht="12.75" customHeight="1">
      <c r="A61" s="24"/>
      <c r="B61" s="18"/>
      <c r="C61" s="19"/>
      <c r="D61" s="19"/>
      <c r="E61" s="20"/>
      <c r="F61" s="20"/>
      <c r="G61" s="19">
        <f t="shared" si="22"/>
        <v>0</v>
      </c>
      <c r="H61" s="19">
        <f t="shared" si="23"/>
        <v>0</v>
      </c>
      <c r="I61" s="20"/>
      <c r="J61" s="20"/>
      <c r="K61" s="20"/>
      <c r="L61" s="20"/>
      <c r="M61" s="20">
        <f t="shared" si="24"/>
        <v>0</v>
      </c>
      <c r="N61" s="20">
        <f t="shared" si="25"/>
        <v>0</v>
      </c>
      <c r="O61" s="2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9">
        <f>H52</f>
        <v>10</v>
      </c>
      <c r="AB61" s="9">
        <f>E52</f>
        <v>0</v>
      </c>
      <c r="AC61" s="22" t="str">
        <f>A52</f>
        <v>NCT</v>
      </c>
      <c r="AD61" s="9">
        <f t="shared" si="26"/>
        <v>0</v>
      </c>
      <c r="AE61" s="9">
        <f t="shared" si="27"/>
        <v>0</v>
      </c>
      <c r="AF61" s="23">
        <f t="shared" si="28"/>
        <v>0</v>
      </c>
      <c r="AG61" s="9"/>
      <c r="AH61" s="9"/>
      <c r="AI61" s="10"/>
      <c r="AJ61" s="10"/>
      <c r="AK61" s="11"/>
      <c r="AL61" s="11"/>
    </row>
    <row r="62" spans="1:38" s="16" customFormat="1" ht="12.75" customHeight="1">
      <c r="A62" s="24"/>
      <c r="B62" s="18"/>
      <c r="C62" s="19"/>
      <c r="D62" s="19"/>
      <c r="E62" s="20"/>
      <c r="F62" s="20"/>
      <c r="G62" s="19">
        <f t="shared" si="22"/>
        <v>0</v>
      </c>
      <c r="H62" s="19">
        <f t="shared" si="23"/>
        <v>0</v>
      </c>
      <c r="I62" s="20"/>
      <c r="J62" s="20"/>
      <c r="K62" s="20"/>
      <c r="L62" s="20"/>
      <c r="M62" s="20">
        <f t="shared" si="24"/>
        <v>0</v>
      </c>
      <c r="N62" s="20">
        <f t="shared" si="25"/>
        <v>0</v>
      </c>
      <c r="O62" s="2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9">
        <f>H52</f>
        <v>10</v>
      </c>
      <c r="AB62" s="9">
        <f>E52</f>
        <v>0</v>
      </c>
      <c r="AC62" s="22" t="str">
        <f>A52</f>
        <v>NCT</v>
      </c>
      <c r="AD62" s="9">
        <f t="shared" si="26"/>
        <v>0</v>
      </c>
      <c r="AE62" s="9">
        <f t="shared" si="27"/>
        <v>0</v>
      </c>
      <c r="AF62" s="23">
        <f t="shared" si="28"/>
        <v>0</v>
      </c>
      <c r="AG62" s="9"/>
      <c r="AH62" s="9"/>
      <c r="AI62" s="10"/>
      <c r="AJ62" s="10"/>
      <c r="AK62" s="11"/>
      <c r="AL62" s="11"/>
    </row>
    <row r="63" spans="1:38" s="16" customFormat="1" ht="12.75" customHeight="1">
      <c r="A63" s="24"/>
      <c r="B63" s="27"/>
      <c r="C63" s="19"/>
      <c r="D63" s="19"/>
      <c r="E63" s="20"/>
      <c r="F63" s="20"/>
      <c r="G63" s="19">
        <f t="shared" si="22"/>
        <v>0</v>
      </c>
      <c r="H63" s="19">
        <f t="shared" si="23"/>
        <v>0</v>
      </c>
      <c r="I63" s="20"/>
      <c r="J63" s="20"/>
      <c r="K63" s="20"/>
      <c r="L63" s="20"/>
      <c r="M63" s="20">
        <f t="shared" si="24"/>
        <v>0</v>
      </c>
      <c r="N63" s="20">
        <f t="shared" si="25"/>
        <v>0</v>
      </c>
      <c r="O63" s="2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9">
        <f>H52</f>
        <v>10</v>
      </c>
      <c r="AB63" s="9">
        <f>E52</f>
        <v>0</v>
      </c>
      <c r="AC63" s="22" t="str">
        <f>A52</f>
        <v>NCT</v>
      </c>
      <c r="AD63" s="9">
        <f t="shared" si="26"/>
        <v>0</v>
      </c>
      <c r="AE63" s="9">
        <f t="shared" si="27"/>
        <v>0</v>
      </c>
      <c r="AF63" s="23">
        <f t="shared" si="28"/>
        <v>0</v>
      </c>
      <c r="AG63" s="9"/>
      <c r="AH63" s="9"/>
      <c r="AI63" s="10"/>
      <c r="AJ63" s="10"/>
      <c r="AK63" s="11"/>
      <c r="AL63" s="11"/>
    </row>
    <row r="64" spans="1:38" s="16" customFormat="1" ht="12.75" customHeight="1">
      <c r="A64" s="24" t="s">
        <v>21</v>
      </c>
      <c r="B64" s="18"/>
      <c r="C64" s="19"/>
      <c r="D64" s="19"/>
      <c r="E64" s="20"/>
      <c r="F64" s="20"/>
      <c r="G64" s="19">
        <f t="shared" si="22"/>
        <v>0</v>
      </c>
      <c r="H64" s="19">
        <f t="shared" si="23"/>
        <v>0</v>
      </c>
      <c r="I64" s="20"/>
      <c r="J64" s="20"/>
      <c r="K64" s="20"/>
      <c r="L64" s="20"/>
      <c r="M64" s="20">
        <f t="shared" si="24"/>
        <v>0</v>
      </c>
      <c r="N64" s="20">
        <f t="shared" si="25"/>
        <v>0</v>
      </c>
      <c r="O64" s="21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9">
        <f>H52</f>
        <v>10</v>
      </c>
      <c r="AB64" s="9">
        <f>E52</f>
        <v>0</v>
      </c>
      <c r="AC64" s="22" t="str">
        <f>A52</f>
        <v>NCT</v>
      </c>
      <c r="AD64" s="9" t="str">
        <f t="shared" si="26"/>
        <v>COSCO T/S</v>
      </c>
      <c r="AE64" s="9">
        <f t="shared" si="27"/>
        <v>0</v>
      </c>
      <c r="AF64" s="23">
        <f t="shared" si="28"/>
        <v>0</v>
      </c>
      <c r="AG64" s="9"/>
      <c r="AH64" s="9"/>
      <c r="AI64" s="10"/>
      <c r="AJ64" s="10"/>
      <c r="AK64" s="11"/>
      <c r="AL64" s="11"/>
    </row>
    <row r="65" spans="1:38" s="32" customFormat="1" ht="12.75" customHeight="1">
      <c r="A65" s="24" t="s">
        <v>22</v>
      </c>
      <c r="B65" s="28"/>
      <c r="C65" s="29"/>
      <c r="D65" s="29"/>
      <c r="E65" s="30">
        <f>SUM(E56:E64)</f>
        <v>0</v>
      </c>
      <c r="F65" s="30">
        <f>SUM(F56:F64)</f>
        <v>0</v>
      </c>
      <c r="G65" s="29">
        <f t="shared" si="22"/>
        <v>0</v>
      </c>
      <c r="H65" s="29">
        <f t="shared" si="23"/>
        <v>0</v>
      </c>
      <c r="I65" s="31">
        <f t="shared" ref="I65:N65" si="29">SUM(I56:I64)</f>
        <v>0</v>
      </c>
      <c r="J65" s="31">
        <f t="shared" si="29"/>
        <v>0</v>
      </c>
      <c r="K65" s="31">
        <f t="shared" si="29"/>
        <v>0</v>
      </c>
      <c r="L65" s="31">
        <f t="shared" si="29"/>
        <v>0</v>
      </c>
      <c r="M65" s="31">
        <f t="shared" si="29"/>
        <v>0</v>
      </c>
      <c r="N65" s="31">
        <f t="shared" si="29"/>
        <v>0</v>
      </c>
      <c r="O65" s="2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9"/>
      <c r="AB65" s="9"/>
      <c r="AC65" s="22"/>
      <c r="AD65" s="9"/>
      <c r="AE65" s="9"/>
      <c r="AF65" s="9"/>
      <c r="AG65" s="9"/>
      <c r="AH65" s="9"/>
      <c r="AI65" s="10"/>
      <c r="AJ65" s="10"/>
      <c r="AK65" s="10"/>
      <c r="AL65" s="10"/>
    </row>
    <row r="66" spans="1:38" s="32" customFormat="1" ht="12.75" customHeight="1">
      <c r="A66" s="33"/>
      <c r="C66" s="34"/>
      <c r="E66" s="35" t="e">
        <f>E65/C65</f>
        <v>#DIV/0!</v>
      </c>
      <c r="F66" s="35" t="e">
        <f>F65/D65</f>
        <v>#DIV/0!</v>
      </c>
      <c r="I66" s="15"/>
      <c r="J66" s="36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9"/>
      <c r="AB66" s="9"/>
      <c r="AC66" s="22"/>
      <c r="AD66" s="9"/>
      <c r="AE66" s="9"/>
      <c r="AF66" s="9"/>
      <c r="AG66" s="9"/>
      <c r="AH66" s="9"/>
      <c r="AI66" s="10"/>
      <c r="AJ66" s="10"/>
      <c r="AK66" s="10"/>
      <c r="AL66" s="10"/>
    </row>
    <row r="69" spans="1:38" s="12" customFormat="1" ht="12.75" customHeight="1">
      <c r="A69" s="51" t="s">
        <v>46</v>
      </c>
      <c r="B69" s="52" t="s">
        <v>64</v>
      </c>
      <c r="C69" s="53"/>
      <c r="D69" s="54"/>
      <c r="E69" s="52" t="s">
        <v>327</v>
      </c>
      <c r="F69" s="52"/>
      <c r="G69" s="51" t="s">
        <v>0</v>
      </c>
      <c r="H69" s="55">
        <v>11</v>
      </c>
      <c r="I69" s="54"/>
      <c r="J69" s="56" t="s">
        <v>26</v>
      </c>
      <c r="K69" s="52">
        <v>0</v>
      </c>
      <c r="L69" s="51"/>
      <c r="M69" s="57"/>
      <c r="N69" s="52"/>
      <c r="O69" s="54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  <c r="AA69" s="9"/>
      <c r="AB69" s="9"/>
      <c r="AC69" s="9"/>
      <c r="AD69" s="9"/>
      <c r="AE69" s="9"/>
      <c r="AF69" s="9"/>
      <c r="AG69" s="9"/>
      <c r="AH69" s="9"/>
      <c r="AI69" s="10"/>
      <c r="AJ69" s="10"/>
      <c r="AK69" s="11"/>
    </row>
    <row r="70" spans="1:38" s="16" customFormat="1" ht="12.75" customHeight="1">
      <c r="A70" s="13"/>
      <c r="B70" s="14"/>
      <c r="C70" s="646" t="s">
        <v>1</v>
      </c>
      <c r="D70" s="646"/>
      <c r="E70" s="646" t="s">
        <v>2</v>
      </c>
      <c r="F70" s="646"/>
      <c r="G70" s="646" t="s">
        <v>3</v>
      </c>
      <c r="H70" s="646"/>
      <c r="I70" s="646" t="s">
        <v>4</v>
      </c>
      <c r="J70" s="646"/>
      <c r="K70" s="646"/>
      <c r="L70" s="646"/>
      <c r="M70" s="646"/>
      <c r="N70" s="646"/>
      <c r="O70" s="647" t="s">
        <v>5</v>
      </c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9"/>
      <c r="AB70" s="9"/>
      <c r="AC70" s="9"/>
      <c r="AD70" s="9"/>
      <c r="AE70" s="9"/>
      <c r="AF70" s="9"/>
      <c r="AG70" s="9"/>
      <c r="AH70" s="9"/>
      <c r="AI70" s="10"/>
      <c r="AJ70" s="10"/>
      <c r="AK70" s="11"/>
      <c r="AL70" s="11"/>
    </row>
    <row r="71" spans="1:38" s="16" customFormat="1" ht="12.75" customHeight="1">
      <c r="A71" s="17" t="s">
        <v>6</v>
      </c>
      <c r="B71" s="18" t="s">
        <v>7</v>
      </c>
      <c r="C71" s="646"/>
      <c r="D71" s="646"/>
      <c r="E71" s="646"/>
      <c r="F71" s="646"/>
      <c r="G71" s="646"/>
      <c r="H71" s="646"/>
      <c r="I71" s="19" t="s">
        <v>8</v>
      </c>
      <c r="J71" s="19" t="s">
        <v>67</v>
      </c>
      <c r="K71" s="19" t="s">
        <v>10</v>
      </c>
      <c r="L71" s="19"/>
      <c r="M71" s="646" t="s">
        <v>12</v>
      </c>
      <c r="N71" s="646"/>
      <c r="O71" s="647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9"/>
      <c r="AB71" s="9"/>
      <c r="AC71" s="9"/>
      <c r="AD71" s="9"/>
      <c r="AE71" s="9"/>
      <c r="AF71" s="9"/>
      <c r="AG71" s="9"/>
      <c r="AH71" s="9"/>
      <c r="AI71" s="10"/>
      <c r="AJ71" s="10"/>
      <c r="AK71" s="11"/>
      <c r="AL71" s="11"/>
    </row>
    <row r="72" spans="1:38" s="16" customFormat="1" ht="12.75" customHeight="1">
      <c r="A72" s="13"/>
      <c r="B72" s="14"/>
      <c r="C72" s="19" t="s">
        <v>13</v>
      </c>
      <c r="D72" s="19" t="s">
        <v>14</v>
      </c>
      <c r="E72" s="19" t="s">
        <v>13</v>
      </c>
      <c r="F72" s="19" t="s">
        <v>14</v>
      </c>
      <c r="G72" s="19" t="s">
        <v>13</v>
      </c>
      <c r="H72" s="19" t="s">
        <v>14</v>
      </c>
      <c r="I72" s="19" t="s">
        <v>13</v>
      </c>
      <c r="J72" s="19" t="s">
        <v>14</v>
      </c>
      <c r="K72" s="19" t="s">
        <v>13</v>
      </c>
      <c r="L72" s="19" t="s">
        <v>14</v>
      </c>
      <c r="M72" s="19"/>
      <c r="N72" s="19"/>
      <c r="O72" s="647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9" t="s">
        <v>15</v>
      </c>
      <c r="AB72" s="9" t="s">
        <v>16</v>
      </c>
      <c r="AC72" s="9" t="s">
        <v>17</v>
      </c>
      <c r="AD72" s="9" t="s">
        <v>18</v>
      </c>
      <c r="AE72" s="9" t="s">
        <v>19</v>
      </c>
      <c r="AF72" s="9" t="s">
        <v>20</v>
      </c>
      <c r="AG72" s="9"/>
      <c r="AH72" s="9"/>
      <c r="AI72" s="10"/>
      <c r="AJ72" s="10"/>
      <c r="AK72" s="11"/>
      <c r="AL72" s="11"/>
    </row>
    <row r="73" spans="1:38" s="16" customFormat="1" ht="12.75" customHeight="1">
      <c r="A73" s="24" t="s">
        <v>31</v>
      </c>
      <c r="B73" s="18">
        <f>B56+7</f>
        <v>43161</v>
      </c>
      <c r="C73" s="19">
        <v>300</v>
      </c>
      <c r="D73" s="19">
        <v>4500</v>
      </c>
      <c r="E73" s="20">
        <v>182</v>
      </c>
      <c r="F73" s="20">
        <v>4613</v>
      </c>
      <c r="G73" s="19">
        <f t="shared" ref="G73:G82" si="30">E73-C73</f>
        <v>-118</v>
      </c>
      <c r="H73" s="19">
        <f t="shared" ref="H73:H82" si="31">F73-D73</f>
        <v>113</v>
      </c>
      <c r="I73" s="26">
        <v>20</v>
      </c>
      <c r="J73" s="26">
        <v>358</v>
      </c>
      <c r="K73" s="26"/>
      <c r="L73" s="26"/>
      <c r="M73" s="20">
        <f t="shared" ref="M73:M81" si="32">I73+K73</f>
        <v>20</v>
      </c>
      <c r="N73" s="20">
        <f t="shared" ref="N73:N81" si="33">J73+L73</f>
        <v>358</v>
      </c>
      <c r="O73" s="21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9">
        <f>H69</f>
        <v>11</v>
      </c>
      <c r="AB73" s="9" t="str">
        <f>E69</f>
        <v>NCT-AYL-038-S</v>
      </c>
      <c r="AC73" s="22" t="str">
        <f>A69</f>
        <v>NCT</v>
      </c>
      <c r="AD73" s="9" t="str">
        <f t="shared" ref="AD73:AD81" si="34">A73</f>
        <v>DLC</v>
      </c>
      <c r="AE73" s="9">
        <f t="shared" ref="AE73:AE81" si="35">C73</f>
        <v>300</v>
      </c>
      <c r="AF73" s="23">
        <f t="shared" ref="AF73:AF81" si="36">E73</f>
        <v>182</v>
      </c>
      <c r="AG73" s="9"/>
      <c r="AH73" s="9"/>
      <c r="AI73" s="10"/>
      <c r="AJ73" s="10"/>
      <c r="AK73" s="11"/>
      <c r="AL73" s="11"/>
    </row>
    <row r="74" spans="1:38" s="16" customFormat="1" ht="12.75" customHeight="1">
      <c r="A74" s="24" t="s">
        <v>58</v>
      </c>
      <c r="B74" s="18">
        <f>B57+7</f>
        <v>43163</v>
      </c>
      <c r="C74" s="19">
        <v>310</v>
      </c>
      <c r="D74" s="19">
        <v>4650</v>
      </c>
      <c r="E74" s="20">
        <v>343</v>
      </c>
      <c r="F74" s="20">
        <v>4762</v>
      </c>
      <c r="G74" s="19">
        <f t="shared" si="30"/>
        <v>33</v>
      </c>
      <c r="H74" s="19">
        <f t="shared" si="31"/>
        <v>112</v>
      </c>
      <c r="I74" s="26">
        <v>29</v>
      </c>
      <c r="J74" s="26">
        <v>403</v>
      </c>
      <c r="K74" s="26"/>
      <c r="L74" s="26"/>
      <c r="M74" s="20">
        <f t="shared" si="32"/>
        <v>29</v>
      </c>
      <c r="N74" s="20">
        <f t="shared" si="33"/>
        <v>403</v>
      </c>
      <c r="O74" s="21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9">
        <f>H69</f>
        <v>11</v>
      </c>
      <c r="AB74" s="9" t="str">
        <f>E69</f>
        <v>NCT-AYL-038-S</v>
      </c>
      <c r="AC74" s="22" t="str">
        <f>A69</f>
        <v>NCT</v>
      </c>
      <c r="AD74" s="9" t="str">
        <f t="shared" si="34"/>
        <v>TSN</v>
      </c>
      <c r="AE74" s="9">
        <f t="shared" si="35"/>
        <v>310</v>
      </c>
      <c r="AF74" s="23">
        <f t="shared" si="36"/>
        <v>343</v>
      </c>
      <c r="AG74" s="9"/>
      <c r="AH74" s="9"/>
      <c r="AI74" s="10"/>
      <c r="AJ74" s="10"/>
      <c r="AK74" s="11"/>
      <c r="AL74" s="11"/>
    </row>
    <row r="75" spans="1:38" s="16" customFormat="1" ht="12.75" customHeight="1">
      <c r="A75" s="24" t="s">
        <v>59</v>
      </c>
      <c r="B75" s="18">
        <f>B58+7</f>
        <v>43165</v>
      </c>
      <c r="C75" s="19">
        <v>310</v>
      </c>
      <c r="D75" s="19">
        <v>4300</v>
      </c>
      <c r="E75" s="20">
        <v>433</v>
      </c>
      <c r="F75" s="20">
        <v>3670</v>
      </c>
      <c r="G75" s="19">
        <f t="shared" si="30"/>
        <v>123</v>
      </c>
      <c r="H75" s="19">
        <f t="shared" si="31"/>
        <v>-630</v>
      </c>
      <c r="I75" s="26">
        <v>22</v>
      </c>
      <c r="J75" s="26">
        <v>120</v>
      </c>
      <c r="K75" s="20"/>
      <c r="L75" s="20"/>
      <c r="M75" s="20">
        <f t="shared" si="32"/>
        <v>22</v>
      </c>
      <c r="N75" s="20">
        <f t="shared" si="33"/>
        <v>120</v>
      </c>
      <c r="O75" s="21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9">
        <f>H69</f>
        <v>11</v>
      </c>
      <c r="AB75" s="9" t="str">
        <f>E69</f>
        <v>NCT-AYL-038-S</v>
      </c>
      <c r="AC75" s="22" t="str">
        <f>A69</f>
        <v>NCT</v>
      </c>
      <c r="AD75" s="9" t="str">
        <f t="shared" si="34"/>
        <v>TAO</v>
      </c>
      <c r="AE75" s="9">
        <f t="shared" si="35"/>
        <v>310</v>
      </c>
      <c r="AF75" s="23">
        <f t="shared" si="36"/>
        <v>433</v>
      </c>
      <c r="AG75" s="9"/>
      <c r="AH75" s="9"/>
      <c r="AI75" s="10"/>
      <c r="AJ75" s="10"/>
      <c r="AK75" s="11"/>
      <c r="AL75" s="11"/>
    </row>
    <row r="76" spans="1:38" s="16" customFormat="1" ht="12.75" customHeight="1">
      <c r="A76" s="24" t="s">
        <v>60</v>
      </c>
      <c r="B76" s="18">
        <f>B59+7</f>
        <v>43168</v>
      </c>
      <c r="C76" s="19"/>
      <c r="D76" s="19"/>
      <c r="E76" s="20"/>
      <c r="F76" s="20"/>
      <c r="G76" s="19">
        <f t="shared" si="30"/>
        <v>0</v>
      </c>
      <c r="H76" s="19">
        <f t="shared" si="31"/>
        <v>0</v>
      </c>
      <c r="I76" s="20"/>
      <c r="J76" s="20"/>
      <c r="K76" s="20"/>
      <c r="L76" s="20"/>
      <c r="M76" s="20">
        <f t="shared" si="32"/>
        <v>0</v>
      </c>
      <c r="N76" s="20">
        <f t="shared" si="33"/>
        <v>0</v>
      </c>
      <c r="O76" s="21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9">
        <f>H69</f>
        <v>11</v>
      </c>
      <c r="AB76" s="9" t="str">
        <f>E69</f>
        <v>NCT-AYL-038-S</v>
      </c>
      <c r="AC76" s="22" t="str">
        <f>A69</f>
        <v>NCT</v>
      </c>
      <c r="AD76" s="9" t="str">
        <f t="shared" si="34"/>
        <v>HKG</v>
      </c>
      <c r="AE76" s="9">
        <f t="shared" si="35"/>
        <v>0</v>
      </c>
      <c r="AF76" s="23">
        <f t="shared" si="36"/>
        <v>0</v>
      </c>
      <c r="AG76" s="9"/>
      <c r="AH76" s="9"/>
      <c r="AI76" s="10"/>
      <c r="AJ76" s="10"/>
      <c r="AK76" s="11"/>
      <c r="AL76" s="11"/>
    </row>
    <row r="77" spans="1:38" s="16" customFormat="1" ht="12.75" customHeight="1">
      <c r="A77" s="24" t="s">
        <v>367</v>
      </c>
      <c r="B77" s="18">
        <f>B60+7</f>
        <v>43169</v>
      </c>
      <c r="C77" s="19">
        <v>230</v>
      </c>
      <c r="D77" s="19">
        <v>2650</v>
      </c>
      <c r="E77" s="20">
        <v>229</v>
      </c>
      <c r="F77" s="20">
        <v>2737</v>
      </c>
      <c r="G77" s="19">
        <f t="shared" si="30"/>
        <v>-1</v>
      </c>
      <c r="H77" s="19">
        <f t="shared" si="31"/>
        <v>87</v>
      </c>
      <c r="I77" s="20"/>
      <c r="J77" s="20"/>
      <c r="K77" s="20"/>
      <c r="L77" s="20"/>
      <c r="M77" s="20">
        <f t="shared" si="32"/>
        <v>0</v>
      </c>
      <c r="N77" s="20">
        <f t="shared" si="33"/>
        <v>0</v>
      </c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9">
        <f>H69</f>
        <v>11</v>
      </c>
      <c r="AB77" s="9" t="str">
        <f>E69</f>
        <v>NCT-AYL-038-S</v>
      </c>
      <c r="AC77" s="22" t="str">
        <f>A69</f>
        <v>NCT</v>
      </c>
      <c r="AD77" s="9" t="str">
        <f t="shared" si="34"/>
        <v>HUA</v>
      </c>
      <c r="AE77" s="9">
        <f t="shared" si="35"/>
        <v>230</v>
      </c>
      <c r="AF77" s="23">
        <f t="shared" si="36"/>
        <v>229</v>
      </c>
      <c r="AG77" s="9"/>
      <c r="AH77" s="9"/>
      <c r="AI77" s="10"/>
      <c r="AJ77" s="10"/>
      <c r="AK77" s="11"/>
      <c r="AL77" s="11"/>
    </row>
    <row r="78" spans="1:38" s="16" customFormat="1" ht="12.75" customHeight="1">
      <c r="A78" s="24"/>
      <c r="B78" s="18"/>
      <c r="C78" s="19"/>
      <c r="D78" s="19"/>
      <c r="E78" s="20"/>
      <c r="F78" s="20"/>
      <c r="G78" s="19">
        <f t="shared" si="30"/>
        <v>0</v>
      </c>
      <c r="H78" s="19">
        <f t="shared" si="31"/>
        <v>0</v>
      </c>
      <c r="I78" s="20"/>
      <c r="J78" s="20"/>
      <c r="K78" s="20"/>
      <c r="L78" s="20"/>
      <c r="M78" s="20">
        <f t="shared" si="32"/>
        <v>0</v>
      </c>
      <c r="N78" s="20">
        <f t="shared" si="33"/>
        <v>0</v>
      </c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9">
        <f>H69</f>
        <v>11</v>
      </c>
      <c r="AB78" s="9" t="str">
        <f>E69</f>
        <v>NCT-AYL-038-S</v>
      </c>
      <c r="AC78" s="22" t="str">
        <f>A69</f>
        <v>NCT</v>
      </c>
      <c r="AD78" s="9">
        <f t="shared" si="34"/>
        <v>0</v>
      </c>
      <c r="AE78" s="9">
        <f t="shared" si="35"/>
        <v>0</v>
      </c>
      <c r="AF78" s="23">
        <f t="shared" si="36"/>
        <v>0</v>
      </c>
      <c r="AG78" s="9"/>
      <c r="AH78" s="9"/>
      <c r="AI78" s="10"/>
      <c r="AJ78" s="10"/>
      <c r="AK78" s="11"/>
      <c r="AL78" s="11"/>
    </row>
    <row r="79" spans="1:38" s="16" customFormat="1" ht="12.75" customHeight="1">
      <c r="A79" s="24"/>
      <c r="B79" s="18"/>
      <c r="C79" s="19"/>
      <c r="D79" s="19"/>
      <c r="E79" s="20"/>
      <c r="F79" s="20"/>
      <c r="G79" s="19">
        <f t="shared" si="30"/>
        <v>0</v>
      </c>
      <c r="H79" s="19">
        <f t="shared" si="31"/>
        <v>0</v>
      </c>
      <c r="I79" s="20"/>
      <c r="J79" s="20"/>
      <c r="K79" s="20"/>
      <c r="L79" s="20"/>
      <c r="M79" s="20">
        <f t="shared" si="32"/>
        <v>0</v>
      </c>
      <c r="N79" s="20">
        <f t="shared" si="33"/>
        <v>0</v>
      </c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9">
        <f>H69</f>
        <v>11</v>
      </c>
      <c r="AB79" s="9" t="str">
        <f>E69</f>
        <v>NCT-AYL-038-S</v>
      </c>
      <c r="AC79" s="22" t="str">
        <f>A69</f>
        <v>NCT</v>
      </c>
      <c r="AD79" s="9">
        <f t="shared" si="34"/>
        <v>0</v>
      </c>
      <c r="AE79" s="9">
        <f t="shared" si="35"/>
        <v>0</v>
      </c>
      <c r="AF79" s="23">
        <f t="shared" si="36"/>
        <v>0</v>
      </c>
      <c r="AG79" s="9"/>
      <c r="AH79" s="9"/>
      <c r="AI79" s="10"/>
      <c r="AJ79" s="10"/>
      <c r="AK79" s="11"/>
      <c r="AL79" s="11"/>
    </row>
    <row r="80" spans="1:38" s="16" customFormat="1" ht="12.75" customHeight="1">
      <c r="A80" s="24"/>
      <c r="B80" s="27"/>
      <c r="C80" s="19"/>
      <c r="D80" s="19"/>
      <c r="E80" s="20"/>
      <c r="F80" s="20"/>
      <c r="G80" s="19">
        <f t="shared" si="30"/>
        <v>0</v>
      </c>
      <c r="H80" s="19">
        <f t="shared" si="31"/>
        <v>0</v>
      </c>
      <c r="I80" s="20"/>
      <c r="J80" s="20"/>
      <c r="K80" s="20"/>
      <c r="L80" s="20"/>
      <c r="M80" s="20">
        <f t="shared" si="32"/>
        <v>0</v>
      </c>
      <c r="N80" s="20">
        <f t="shared" si="33"/>
        <v>0</v>
      </c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9">
        <f>H69</f>
        <v>11</v>
      </c>
      <c r="AB80" s="9" t="str">
        <f>E69</f>
        <v>NCT-AYL-038-S</v>
      </c>
      <c r="AC80" s="22" t="str">
        <f>A69</f>
        <v>NCT</v>
      </c>
      <c r="AD80" s="9">
        <f t="shared" si="34"/>
        <v>0</v>
      </c>
      <c r="AE80" s="9">
        <f t="shared" si="35"/>
        <v>0</v>
      </c>
      <c r="AF80" s="23">
        <f t="shared" si="36"/>
        <v>0</v>
      </c>
      <c r="AG80" s="9"/>
      <c r="AH80" s="9"/>
      <c r="AI80" s="10"/>
      <c r="AJ80" s="10"/>
      <c r="AK80" s="11"/>
      <c r="AL80" s="11"/>
    </row>
    <row r="81" spans="1:38" s="16" customFormat="1" ht="12.75" customHeight="1">
      <c r="A81" s="24" t="s">
        <v>21</v>
      </c>
      <c r="B81" s="18"/>
      <c r="C81" s="19"/>
      <c r="D81" s="19"/>
      <c r="E81" s="20"/>
      <c r="F81" s="20"/>
      <c r="G81" s="19">
        <f t="shared" si="30"/>
        <v>0</v>
      </c>
      <c r="H81" s="19">
        <f t="shared" si="31"/>
        <v>0</v>
      </c>
      <c r="I81" s="20"/>
      <c r="J81" s="20"/>
      <c r="K81" s="20"/>
      <c r="L81" s="20"/>
      <c r="M81" s="20">
        <f t="shared" si="32"/>
        <v>0</v>
      </c>
      <c r="N81" s="20">
        <f t="shared" si="33"/>
        <v>0</v>
      </c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9">
        <f>H69</f>
        <v>11</v>
      </c>
      <c r="AB81" s="9" t="str">
        <f>E69</f>
        <v>NCT-AYL-038-S</v>
      </c>
      <c r="AC81" s="22" t="str">
        <f>A69</f>
        <v>NCT</v>
      </c>
      <c r="AD81" s="9" t="str">
        <f t="shared" si="34"/>
        <v>COSCO T/S</v>
      </c>
      <c r="AE81" s="9">
        <f t="shared" si="35"/>
        <v>0</v>
      </c>
      <c r="AF81" s="23">
        <f t="shared" si="36"/>
        <v>0</v>
      </c>
      <c r="AG81" s="9"/>
      <c r="AH81" s="9"/>
      <c r="AI81" s="10"/>
      <c r="AJ81" s="10"/>
      <c r="AK81" s="11"/>
      <c r="AL81" s="11"/>
    </row>
    <row r="82" spans="1:38" s="32" customFormat="1" ht="12.75" customHeight="1">
      <c r="A82" s="24" t="s">
        <v>22</v>
      </c>
      <c r="B82" s="28"/>
      <c r="C82" s="29">
        <v>1150</v>
      </c>
      <c r="D82" s="29">
        <v>16100</v>
      </c>
      <c r="E82" s="30">
        <f>SUM(E73:E81)</f>
        <v>1187</v>
      </c>
      <c r="F82" s="30">
        <f>SUM(F73:F81)</f>
        <v>15782</v>
      </c>
      <c r="G82" s="29">
        <f t="shared" si="30"/>
        <v>37</v>
      </c>
      <c r="H82" s="29">
        <f t="shared" si="31"/>
        <v>-318</v>
      </c>
      <c r="I82" s="31">
        <f t="shared" ref="I82:N82" si="37">SUM(I73:I81)</f>
        <v>71</v>
      </c>
      <c r="J82" s="31">
        <f t="shared" si="37"/>
        <v>881</v>
      </c>
      <c r="K82" s="31">
        <f t="shared" si="37"/>
        <v>0</v>
      </c>
      <c r="L82" s="31">
        <f t="shared" si="37"/>
        <v>0</v>
      </c>
      <c r="M82" s="31">
        <f t="shared" si="37"/>
        <v>71</v>
      </c>
      <c r="N82" s="31">
        <f t="shared" si="37"/>
        <v>881</v>
      </c>
      <c r="O82" s="2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9"/>
      <c r="AB82" s="9"/>
      <c r="AC82" s="22"/>
      <c r="AD82" s="9"/>
      <c r="AE82" s="9"/>
      <c r="AF82" s="9"/>
      <c r="AG82" s="9"/>
      <c r="AH82" s="9"/>
      <c r="AI82" s="10"/>
      <c r="AJ82" s="10"/>
      <c r="AK82" s="10"/>
      <c r="AL82" s="10"/>
    </row>
    <row r="83" spans="1:38" s="32" customFormat="1" ht="12.75" customHeight="1">
      <c r="A83" s="33"/>
      <c r="C83" s="34"/>
      <c r="E83" s="258">
        <f>E82/C82</f>
        <v>1.0321739130434782</v>
      </c>
      <c r="F83" s="258">
        <f>F82/D82</f>
        <v>0.98024844720496895</v>
      </c>
      <c r="I83" s="15"/>
      <c r="J83" s="36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9"/>
      <c r="AB83" s="9"/>
      <c r="AC83" s="22"/>
      <c r="AD83" s="9"/>
      <c r="AE83" s="9"/>
      <c r="AF83" s="9"/>
      <c r="AG83" s="9"/>
      <c r="AH83" s="9"/>
      <c r="AI83" s="10"/>
      <c r="AJ83" s="10"/>
      <c r="AK83" s="10"/>
      <c r="AL83" s="10"/>
    </row>
    <row r="86" spans="1:38" s="12" customFormat="1" ht="12.75" customHeight="1">
      <c r="A86" s="51" t="s">
        <v>46</v>
      </c>
      <c r="B86" s="52" t="s">
        <v>376</v>
      </c>
      <c r="C86" s="53"/>
      <c r="D86" s="54"/>
      <c r="E86" s="52" t="s">
        <v>395</v>
      </c>
      <c r="F86" s="52"/>
      <c r="G86" s="51" t="s">
        <v>0</v>
      </c>
      <c r="H86" s="55">
        <v>12</v>
      </c>
      <c r="I86" s="54"/>
      <c r="J86" s="56" t="s">
        <v>26</v>
      </c>
      <c r="K86" s="339">
        <v>2</v>
      </c>
      <c r="L86" s="51"/>
      <c r="M86" s="57"/>
      <c r="N86" s="52"/>
      <c r="O86" s="54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  <c r="AA86" s="9"/>
      <c r="AB86" s="9"/>
      <c r="AC86" s="9"/>
      <c r="AD86" s="9"/>
      <c r="AE86" s="9"/>
      <c r="AF86" s="9"/>
      <c r="AG86" s="9"/>
      <c r="AH86" s="9"/>
      <c r="AI86" s="170"/>
      <c r="AJ86" s="170"/>
      <c r="AK86" s="11"/>
    </row>
    <row r="87" spans="1:38" s="16" customFormat="1" ht="12.75" customHeight="1">
      <c r="A87" s="13"/>
      <c r="B87" s="14"/>
      <c r="C87" s="646" t="s">
        <v>1</v>
      </c>
      <c r="D87" s="646"/>
      <c r="E87" s="646" t="s">
        <v>2</v>
      </c>
      <c r="F87" s="646"/>
      <c r="G87" s="646" t="s">
        <v>3</v>
      </c>
      <c r="H87" s="646"/>
      <c r="I87" s="351" t="s">
        <v>4</v>
      </c>
      <c r="J87" s="352"/>
      <c r="K87" s="352"/>
      <c r="L87" s="352"/>
      <c r="M87" s="352"/>
      <c r="N87" s="353"/>
      <c r="O87" s="647" t="s">
        <v>5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9"/>
      <c r="AB87" s="9"/>
      <c r="AC87" s="9"/>
      <c r="AD87" s="9"/>
      <c r="AE87" s="9"/>
      <c r="AF87" s="9"/>
      <c r="AG87" s="9"/>
      <c r="AH87" s="9"/>
      <c r="AI87" s="170"/>
      <c r="AJ87" s="170"/>
      <c r="AK87" s="11"/>
      <c r="AL87" s="11"/>
    </row>
    <row r="88" spans="1:38" s="16" customFormat="1" ht="12.75" customHeight="1">
      <c r="A88" s="17" t="s">
        <v>6</v>
      </c>
      <c r="B88" s="159" t="s">
        <v>7</v>
      </c>
      <c r="C88" s="646"/>
      <c r="D88" s="646"/>
      <c r="E88" s="646"/>
      <c r="F88" s="646"/>
      <c r="G88" s="646"/>
      <c r="H88" s="646"/>
      <c r="I88" s="158" t="s">
        <v>8</v>
      </c>
      <c r="J88" s="158" t="s">
        <v>60</v>
      </c>
      <c r="K88" s="158" t="s">
        <v>10</v>
      </c>
      <c r="L88" s="158"/>
      <c r="M88" s="646" t="s">
        <v>12</v>
      </c>
      <c r="N88" s="646"/>
      <c r="O88" s="647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9"/>
      <c r="AB88" s="9"/>
      <c r="AC88" s="9"/>
      <c r="AD88" s="9"/>
      <c r="AE88" s="9"/>
      <c r="AF88" s="9"/>
      <c r="AG88" s="9"/>
      <c r="AH88" s="9"/>
      <c r="AI88" s="170"/>
      <c r="AJ88" s="170"/>
      <c r="AK88" s="11"/>
      <c r="AL88" s="11"/>
    </row>
    <row r="89" spans="1:38" s="16" customFormat="1" ht="12.75" customHeight="1">
      <c r="A89" s="13"/>
      <c r="B89" s="14"/>
      <c r="C89" s="158" t="s">
        <v>13</v>
      </c>
      <c r="D89" s="158" t="s">
        <v>14</v>
      </c>
      <c r="E89" s="158" t="s">
        <v>13</v>
      </c>
      <c r="F89" s="158" t="s">
        <v>14</v>
      </c>
      <c r="G89" s="158" t="s">
        <v>13</v>
      </c>
      <c r="H89" s="158" t="s">
        <v>14</v>
      </c>
      <c r="I89" s="158" t="s">
        <v>13</v>
      </c>
      <c r="J89" s="158" t="s">
        <v>14</v>
      </c>
      <c r="K89" s="158" t="s">
        <v>13</v>
      </c>
      <c r="L89" s="158" t="s">
        <v>14</v>
      </c>
      <c r="M89" s="158"/>
      <c r="N89" s="158"/>
      <c r="O89" s="647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9" t="s">
        <v>15</v>
      </c>
      <c r="AB89" s="9" t="s">
        <v>16</v>
      </c>
      <c r="AC89" s="9" t="s">
        <v>17</v>
      </c>
      <c r="AD89" s="9" t="s">
        <v>18</v>
      </c>
      <c r="AE89" s="9" t="s">
        <v>19</v>
      </c>
      <c r="AF89" s="9" t="s">
        <v>20</v>
      </c>
      <c r="AG89" s="9"/>
      <c r="AH89" s="9"/>
      <c r="AI89" s="170"/>
      <c r="AJ89" s="170"/>
      <c r="AK89" s="11"/>
      <c r="AL89" s="11"/>
    </row>
    <row r="90" spans="1:38" s="16" customFormat="1" ht="12.75" customHeight="1">
      <c r="A90" s="24" t="s">
        <v>31</v>
      </c>
      <c r="B90" s="159">
        <f>B73+7</f>
        <v>43168</v>
      </c>
      <c r="C90" s="158">
        <v>500</v>
      </c>
      <c r="D90" s="158">
        <v>7700</v>
      </c>
      <c r="E90" s="20">
        <v>206</v>
      </c>
      <c r="F90" s="20">
        <v>4822</v>
      </c>
      <c r="G90" s="158">
        <f t="shared" ref="G90:G99" si="38">E90-C90</f>
        <v>-294</v>
      </c>
      <c r="H90" s="158">
        <f t="shared" ref="H90:H99" si="39">F90-D90</f>
        <v>-2878</v>
      </c>
      <c r="I90" s="26">
        <v>53</v>
      </c>
      <c r="J90" s="26">
        <v>864</v>
      </c>
      <c r="K90" s="26"/>
      <c r="L90" s="26"/>
      <c r="M90" s="20">
        <f t="shared" ref="M90:M98" si="40">I90+K90</f>
        <v>53</v>
      </c>
      <c r="N90" s="20">
        <f t="shared" ref="N90:N98" si="41">J90+L90</f>
        <v>864</v>
      </c>
      <c r="O90" s="21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9">
        <f>H86</f>
        <v>12</v>
      </c>
      <c r="AB90" s="9" t="str">
        <f>E86</f>
        <v>NCT-TDD-004-S</v>
      </c>
      <c r="AC90" s="22" t="str">
        <f>A86</f>
        <v>NCT</v>
      </c>
      <c r="AD90" s="9" t="str">
        <f t="shared" ref="AD90:AD98" si="42">A90</f>
        <v>DLC</v>
      </c>
      <c r="AE90" s="9">
        <f t="shared" ref="AE90:AE98" si="43">C90</f>
        <v>500</v>
      </c>
      <c r="AF90" s="23">
        <f t="shared" ref="AF90:AF98" si="44">E90</f>
        <v>206</v>
      </c>
      <c r="AG90" s="9"/>
      <c r="AH90" s="9"/>
      <c r="AI90" s="170"/>
      <c r="AJ90" s="170"/>
      <c r="AK90" s="11"/>
      <c r="AL90" s="11"/>
    </row>
    <row r="91" spans="1:38" s="16" customFormat="1" ht="12.75" customHeight="1">
      <c r="A91" s="24" t="s">
        <v>32</v>
      </c>
      <c r="B91" s="159">
        <f>B74+7</f>
        <v>43170</v>
      </c>
      <c r="C91" s="158">
        <v>510</v>
      </c>
      <c r="D91" s="158">
        <v>7850</v>
      </c>
      <c r="E91" s="20">
        <v>731</v>
      </c>
      <c r="F91" s="20">
        <v>11511</v>
      </c>
      <c r="G91" s="158">
        <f t="shared" si="38"/>
        <v>221</v>
      </c>
      <c r="H91" s="158">
        <f t="shared" si="39"/>
        <v>3661</v>
      </c>
      <c r="I91" s="26">
        <v>47</v>
      </c>
      <c r="J91" s="26">
        <v>894</v>
      </c>
      <c r="K91" s="26"/>
      <c r="L91" s="26"/>
      <c r="M91" s="20">
        <f t="shared" si="40"/>
        <v>47</v>
      </c>
      <c r="N91" s="20">
        <f t="shared" si="41"/>
        <v>894</v>
      </c>
      <c r="O91" s="21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9">
        <f>H86</f>
        <v>12</v>
      </c>
      <c r="AB91" s="9" t="str">
        <f>E86</f>
        <v>NCT-TDD-004-S</v>
      </c>
      <c r="AC91" s="22" t="str">
        <f>A86</f>
        <v>NCT</v>
      </c>
      <c r="AD91" s="9" t="str">
        <f t="shared" si="42"/>
        <v>TSN</v>
      </c>
      <c r="AE91" s="9">
        <f t="shared" si="43"/>
        <v>510</v>
      </c>
      <c r="AF91" s="23">
        <f t="shared" si="44"/>
        <v>731</v>
      </c>
      <c r="AG91" s="9"/>
      <c r="AH91" s="9"/>
      <c r="AI91" s="170"/>
      <c r="AJ91" s="170"/>
      <c r="AK91" s="11"/>
      <c r="AL91" s="11"/>
    </row>
    <row r="92" spans="1:38" s="16" customFormat="1" ht="12.75" customHeight="1">
      <c r="A92" s="24" t="s">
        <v>27</v>
      </c>
      <c r="B92" s="159">
        <f>B75+7</f>
        <v>43172</v>
      </c>
      <c r="C92" s="158">
        <v>510</v>
      </c>
      <c r="D92" s="158">
        <v>7500</v>
      </c>
      <c r="E92" s="20">
        <v>337</v>
      </c>
      <c r="F92" s="20">
        <v>4418</v>
      </c>
      <c r="G92" s="158">
        <f t="shared" si="38"/>
        <v>-173</v>
      </c>
      <c r="H92" s="158">
        <f t="shared" si="39"/>
        <v>-3082</v>
      </c>
      <c r="I92" s="26">
        <v>16</v>
      </c>
      <c r="J92" s="26">
        <v>160</v>
      </c>
      <c r="K92" s="20"/>
      <c r="L92" s="20"/>
      <c r="M92" s="20">
        <f t="shared" si="40"/>
        <v>16</v>
      </c>
      <c r="N92" s="20">
        <f t="shared" si="41"/>
        <v>160</v>
      </c>
      <c r="O92" s="21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9">
        <f>H86</f>
        <v>12</v>
      </c>
      <c r="AB92" s="9" t="str">
        <f>E86</f>
        <v>NCT-TDD-004-S</v>
      </c>
      <c r="AC92" s="22" t="str">
        <f>A86</f>
        <v>NCT</v>
      </c>
      <c r="AD92" s="9" t="str">
        <f t="shared" si="42"/>
        <v>TAO</v>
      </c>
      <c r="AE92" s="9">
        <f t="shared" si="43"/>
        <v>510</v>
      </c>
      <c r="AF92" s="23">
        <f t="shared" si="44"/>
        <v>337</v>
      </c>
      <c r="AG92" s="9"/>
      <c r="AH92" s="9"/>
      <c r="AI92" s="170"/>
      <c r="AJ92" s="170"/>
      <c r="AK92" s="11"/>
      <c r="AL92" s="11"/>
    </row>
    <row r="93" spans="1:38" s="16" customFormat="1" ht="12.75" customHeight="1">
      <c r="A93" s="24" t="s">
        <v>60</v>
      </c>
      <c r="B93" s="159">
        <f>B76+7</f>
        <v>43175</v>
      </c>
      <c r="C93" s="158"/>
      <c r="D93" s="158"/>
      <c r="E93" s="20"/>
      <c r="F93" s="20"/>
      <c r="G93" s="158">
        <f t="shared" si="38"/>
        <v>0</v>
      </c>
      <c r="H93" s="158">
        <f t="shared" si="39"/>
        <v>0</v>
      </c>
      <c r="I93" s="20"/>
      <c r="J93" s="20"/>
      <c r="K93" s="20"/>
      <c r="L93" s="20"/>
      <c r="M93" s="20">
        <f t="shared" si="40"/>
        <v>0</v>
      </c>
      <c r="N93" s="20">
        <f t="shared" si="41"/>
        <v>0</v>
      </c>
      <c r="O93" s="21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9">
        <f>H86</f>
        <v>12</v>
      </c>
      <c r="AB93" s="9" t="str">
        <f>E86</f>
        <v>NCT-TDD-004-S</v>
      </c>
      <c r="AC93" s="22" t="str">
        <f>A86</f>
        <v>NCT</v>
      </c>
      <c r="AD93" s="9" t="str">
        <f t="shared" si="42"/>
        <v>HKG</v>
      </c>
      <c r="AE93" s="9">
        <f t="shared" si="43"/>
        <v>0</v>
      </c>
      <c r="AF93" s="23">
        <f t="shared" si="44"/>
        <v>0</v>
      </c>
      <c r="AG93" s="9"/>
      <c r="AH93" s="9"/>
      <c r="AI93" s="170"/>
      <c r="AJ93" s="170"/>
      <c r="AK93" s="11"/>
      <c r="AL93" s="11"/>
    </row>
    <row r="94" spans="1:38" s="16" customFormat="1" ht="12.75" customHeight="1">
      <c r="A94" s="24" t="s">
        <v>365</v>
      </c>
      <c r="B94" s="159">
        <f>B77+7</f>
        <v>43176</v>
      </c>
      <c r="C94" s="158">
        <v>430</v>
      </c>
      <c r="D94" s="158">
        <v>5850</v>
      </c>
      <c r="E94" s="20">
        <v>245</v>
      </c>
      <c r="F94" s="20">
        <v>2900</v>
      </c>
      <c r="G94" s="158">
        <f t="shared" si="38"/>
        <v>-185</v>
      </c>
      <c r="H94" s="158">
        <f t="shared" si="39"/>
        <v>-2950</v>
      </c>
      <c r="I94" s="20"/>
      <c r="J94" s="20"/>
      <c r="K94" s="20"/>
      <c r="L94" s="20"/>
      <c r="M94" s="20">
        <f t="shared" si="40"/>
        <v>0</v>
      </c>
      <c r="N94" s="20">
        <f t="shared" si="41"/>
        <v>0</v>
      </c>
      <c r="O94" s="21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9">
        <f>H86</f>
        <v>12</v>
      </c>
      <c r="AB94" s="9" t="str">
        <f>E86</f>
        <v>NCT-TDD-004-S</v>
      </c>
      <c r="AC94" s="22" t="str">
        <f>A86</f>
        <v>NCT</v>
      </c>
      <c r="AD94" s="9" t="str">
        <f t="shared" si="42"/>
        <v>HUA</v>
      </c>
      <c r="AE94" s="9">
        <f t="shared" si="43"/>
        <v>430</v>
      </c>
      <c r="AF94" s="23">
        <f t="shared" si="44"/>
        <v>245</v>
      </c>
      <c r="AG94" s="9"/>
      <c r="AH94" s="9"/>
      <c r="AI94" s="170"/>
      <c r="AJ94" s="170"/>
      <c r="AK94" s="11"/>
      <c r="AL94" s="11"/>
    </row>
    <row r="95" spans="1:38" s="16" customFormat="1" ht="12.75" customHeight="1">
      <c r="A95" s="24"/>
      <c r="B95" s="159"/>
      <c r="C95" s="158"/>
      <c r="D95" s="158"/>
      <c r="E95" s="20"/>
      <c r="F95" s="20"/>
      <c r="G95" s="158">
        <f t="shared" si="38"/>
        <v>0</v>
      </c>
      <c r="H95" s="158">
        <f t="shared" si="39"/>
        <v>0</v>
      </c>
      <c r="I95" s="20"/>
      <c r="J95" s="20"/>
      <c r="K95" s="20"/>
      <c r="L95" s="20"/>
      <c r="M95" s="20">
        <f t="shared" si="40"/>
        <v>0</v>
      </c>
      <c r="N95" s="20">
        <f t="shared" si="41"/>
        <v>0</v>
      </c>
      <c r="O95" s="21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9">
        <f>H86</f>
        <v>12</v>
      </c>
      <c r="AB95" s="9" t="str">
        <f>E86</f>
        <v>NCT-TDD-004-S</v>
      </c>
      <c r="AC95" s="22" t="str">
        <f>A86</f>
        <v>NCT</v>
      </c>
      <c r="AD95" s="9">
        <f t="shared" si="42"/>
        <v>0</v>
      </c>
      <c r="AE95" s="9">
        <f t="shared" si="43"/>
        <v>0</v>
      </c>
      <c r="AF95" s="23">
        <f t="shared" si="44"/>
        <v>0</v>
      </c>
      <c r="AG95" s="9"/>
      <c r="AH95" s="9"/>
      <c r="AI95" s="170"/>
      <c r="AJ95" s="170"/>
      <c r="AK95" s="11"/>
      <c r="AL95" s="11"/>
    </row>
    <row r="96" spans="1:38" s="16" customFormat="1" ht="12.75" customHeight="1">
      <c r="A96" s="24"/>
      <c r="B96" s="159"/>
      <c r="C96" s="158"/>
      <c r="D96" s="158"/>
      <c r="E96" s="20"/>
      <c r="F96" s="20"/>
      <c r="G96" s="158">
        <f t="shared" si="38"/>
        <v>0</v>
      </c>
      <c r="H96" s="158">
        <f t="shared" si="39"/>
        <v>0</v>
      </c>
      <c r="I96" s="20"/>
      <c r="J96" s="20"/>
      <c r="K96" s="20"/>
      <c r="L96" s="20"/>
      <c r="M96" s="20">
        <f t="shared" si="40"/>
        <v>0</v>
      </c>
      <c r="N96" s="20">
        <f t="shared" si="41"/>
        <v>0</v>
      </c>
      <c r="O96" s="2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9">
        <f>H86</f>
        <v>12</v>
      </c>
      <c r="AB96" s="9" t="str">
        <f>E86</f>
        <v>NCT-TDD-004-S</v>
      </c>
      <c r="AC96" s="22" t="str">
        <f>A86</f>
        <v>NCT</v>
      </c>
      <c r="AD96" s="9">
        <f t="shared" si="42"/>
        <v>0</v>
      </c>
      <c r="AE96" s="9">
        <f t="shared" si="43"/>
        <v>0</v>
      </c>
      <c r="AF96" s="23">
        <f t="shared" si="44"/>
        <v>0</v>
      </c>
      <c r="AG96" s="9"/>
      <c r="AH96" s="9"/>
      <c r="AI96" s="170"/>
      <c r="AJ96" s="170"/>
      <c r="AK96" s="11"/>
      <c r="AL96" s="11"/>
    </row>
    <row r="97" spans="1:38" s="16" customFormat="1" ht="12.75" customHeight="1">
      <c r="A97" s="24"/>
      <c r="B97" s="27"/>
      <c r="C97" s="158"/>
      <c r="D97" s="158"/>
      <c r="E97" s="20">
        <v>79</v>
      </c>
      <c r="F97" s="20"/>
      <c r="G97" s="158">
        <f t="shared" si="38"/>
        <v>79</v>
      </c>
      <c r="H97" s="158">
        <f t="shared" si="39"/>
        <v>0</v>
      </c>
      <c r="I97" s="20"/>
      <c r="J97" s="20"/>
      <c r="K97" s="20"/>
      <c r="L97" s="20"/>
      <c r="M97" s="20">
        <f t="shared" si="40"/>
        <v>0</v>
      </c>
      <c r="N97" s="20">
        <f t="shared" si="41"/>
        <v>0</v>
      </c>
      <c r="O97" s="21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9">
        <f>H86</f>
        <v>12</v>
      </c>
      <c r="AB97" s="9" t="str">
        <f>E86</f>
        <v>NCT-TDD-004-S</v>
      </c>
      <c r="AC97" s="22" t="str">
        <f>A86</f>
        <v>NCT</v>
      </c>
      <c r="AD97" s="9">
        <f t="shared" si="42"/>
        <v>0</v>
      </c>
      <c r="AE97" s="9">
        <f t="shared" si="43"/>
        <v>0</v>
      </c>
      <c r="AF97" s="23">
        <f t="shared" si="44"/>
        <v>79</v>
      </c>
      <c r="AG97" s="9"/>
      <c r="AH97" s="9"/>
      <c r="AI97" s="170"/>
      <c r="AJ97" s="170"/>
      <c r="AK97" s="11"/>
      <c r="AL97" s="11"/>
    </row>
    <row r="98" spans="1:38" s="16" customFormat="1" ht="12.75" customHeight="1">
      <c r="A98" s="24" t="s">
        <v>21</v>
      </c>
      <c r="B98" s="159"/>
      <c r="C98" s="158"/>
      <c r="D98" s="158"/>
      <c r="E98" s="20"/>
      <c r="F98" s="20"/>
      <c r="G98" s="158">
        <f t="shared" si="38"/>
        <v>0</v>
      </c>
      <c r="H98" s="158">
        <f t="shared" si="39"/>
        <v>0</v>
      </c>
      <c r="I98" s="20"/>
      <c r="J98" s="20"/>
      <c r="K98" s="20"/>
      <c r="L98" s="20"/>
      <c r="M98" s="20">
        <f t="shared" si="40"/>
        <v>0</v>
      </c>
      <c r="N98" s="20">
        <f t="shared" si="41"/>
        <v>0</v>
      </c>
      <c r="O98" s="21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9">
        <f>H86</f>
        <v>12</v>
      </c>
      <c r="AB98" s="9" t="str">
        <f>E86</f>
        <v>NCT-TDD-004-S</v>
      </c>
      <c r="AC98" s="22" t="str">
        <f>A86</f>
        <v>NCT</v>
      </c>
      <c r="AD98" s="9" t="str">
        <f t="shared" si="42"/>
        <v>COSCO T/S</v>
      </c>
      <c r="AE98" s="9">
        <f t="shared" si="43"/>
        <v>0</v>
      </c>
      <c r="AF98" s="23">
        <f t="shared" si="44"/>
        <v>0</v>
      </c>
      <c r="AG98" s="9"/>
      <c r="AH98" s="9"/>
      <c r="AI98" s="170"/>
      <c r="AJ98" s="170"/>
      <c r="AK98" s="11"/>
      <c r="AL98" s="11"/>
    </row>
    <row r="99" spans="1:38" s="32" customFormat="1" ht="12.75" customHeight="1">
      <c r="A99" s="24" t="s">
        <v>22</v>
      </c>
      <c r="B99" s="28"/>
      <c r="C99" s="29">
        <v>1820</v>
      </c>
      <c r="D99" s="29">
        <v>25480</v>
      </c>
      <c r="E99" s="30">
        <f>SUM(E90:E98)</f>
        <v>1598</v>
      </c>
      <c r="F99" s="30">
        <f>SUM(F90:F98)</f>
        <v>23651</v>
      </c>
      <c r="G99" s="29">
        <f t="shared" si="38"/>
        <v>-222</v>
      </c>
      <c r="H99" s="29">
        <f t="shared" si="39"/>
        <v>-1829</v>
      </c>
      <c r="I99" s="31">
        <f t="shared" ref="I99:N99" si="45">SUM(I90:I98)</f>
        <v>116</v>
      </c>
      <c r="J99" s="31">
        <f t="shared" si="45"/>
        <v>1918</v>
      </c>
      <c r="K99" s="31">
        <f t="shared" si="45"/>
        <v>0</v>
      </c>
      <c r="L99" s="31">
        <f t="shared" si="45"/>
        <v>0</v>
      </c>
      <c r="M99" s="31">
        <f t="shared" si="45"/>
        <v>116</v>
      </c>
      <c r="N99" s="31">
        <f t="shared" si="45"/>
        <v>1918</v>
      </c>
      <c r="O99" s="21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9"/>
      <c r="AB99" s="9"/>
      <c r="AC99" s="22"/>
      <c r="AD99" s="9"/>
      <c r="AE99" s="9"/>
      <c r="AF99" s="9"/>
      <c r="AG99" s="9"/>
      <c r="AH99" s="9"/>
      <c r="AI99" s="170"/>
      <c r="AJ99" s="170"/>
      <c r="AK99" s="170"/>
      <c r="AL99" s="170"/>
    </row>
    <row r="100" spans="1:38" s="32" customFormat="1" ht="12.75" customHeight="1">
      <c r="A100" s="33"/>
      <c r="C100" s="34"/>
      <c r="E100" s="258">
        <f>E99/C99</f>
        <v>0.87802197802197801</v>
      </c>
      <c r="F100" s="258">
        <f>F99/D99</f>
        <v>0.92821821036106755</v>
      </c>
      <c r="I100" s="15"/>
      <c r="J100" s="36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9"/>
      <c r="AB100" s="9"/>
      <c r="AC100" s="22"/>
      <c r="AD100" s="9"/>
      <c r="AE100" s="9"/>
      <c r="AF100" s="9"/>
      <c r="AG100" s="9"/>
      <c r="AH100" s="9"/>
      <c r="AI100" s="170"/>
      <c r="AJ100" s="170"/>
      <c r="AK100" s="170"/>
      <c r="AL100" s="170"/>
    </row>
    <row r="103" spans="1:38" s="12" customFormat="1" ht="12.75" customHeight="1">
      <c r="A103" s="51" t="s">
        <v>46</v>
      </c>
      <c r="B103" s="52" t="s">
        <v>510</v>
      </c>
      <c r="C103" s="53"/>
      <c r="D103" s="54"/>
      <c r="E103" s="52" t="s">
        <v>396</v>
      </c>
      <c r="F103" s="52"/>
      <c r="G103" s="51" t="s">
        <v>0</v>
      </c>
      <c r="H103" s="55">
        <v>13</v>
      </c>
      <c r="I103" s="54"/>
      <c r="J103" s="56" t="s">
        <v>26</v>
      </c>
      <c r="K103" s="52">
        <v>0</v>
      </c>
      <c r="L103" s="51"/>
      <c r="M103" s="57"/>
      <c r="N103" s="52"/>
      <c r="O103" s="54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/>
      <c r="AA103" s="9"/>
      <c r="AB103" s="9"/>
      <c r="AC103" s="9"/>
      <c r="AD103" s="9"/>
      <c r="AE103" s="9"/>
      <c r="AF103" s="9"/>
      <c r="AG103" s="9"/>
      <c r="AH103" s="9"/>
      <c r="AI103" s="198"/>
      <c r="AJ103" s="198"/>
      <c r="AK103" s="11"/>
    </row>
    <row r="104" spans="1:38" s="16" customFormat="1" ht="12.75" customHeight="1">
      <c r="A104" s="13"/>
      <c r="B104" s="14"/>
      <c r="C104" s="646" t="s">
        <v>1</v>
      </c>
      <c r="D104" s="646"/>
      <c r="E104" s="646" t="s">
        <v>2</v>
      </c>
      <c r="F104" s="646"/>
      <c r="G104" s="646" t="s">
        <v>3</v>
      </c>
      <c r="H104" s="646"/>
      <c r="I104" s="351" t="s">
        <v>4</v>
      </c>
      <c r="J104" s="352"/>
      <c r="K104" s="352"/>
      <c r="L104" s="352"/>
      <c r="M104" s="352"/>
      <c r="N104" s="353"/>
      <c r="O104" s="647" t="s">
        <v>5</v>
      </c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9"/>
      <c r="AB104" s="9"/>
      <c r="AC104" s="9"/>
      <c r="AD104" s="9"/>
      <c r="AE104" s="9"/>
      <c r="AF104" s="9"/>
      <c r="AG104" s="9"/>
      <c r="AH104" s="9"/>
      <c r="AI104" s="198"/>
      <c r="AJ104" s="198"/>
      <c r="AK104" s="11"/>
      <c r="AL104" s="11"/>
    </row>
    <row r="105" spans="1:38" s="16" customFormat="1" ht="12.75" customHeight="1">
      <c r="A105" s="17" t="s">
        <v>6</v>
      </c>
      <c r="B105" s="197" t="s">
        <v>7</v>
      </c>
      <c r="C105" s="646"/>
      <c r="D105" s="646"/>
      <c r="E105" s="646"/>
      <c r="F105" s="646"/>
      <c r="G105" s="646"/>
      <c r="H105" s="646"/>
      <c r="I105" s="196" t="s">
        <v>8</v>
      </c>
      <c r="J105" s="196" t="s">
        <v>60</v>
      </c>
      <c r="K105" s="196" t="s">
        <v>10</v>
      </c>
      <c r="L105" s="196"/>
      <c r="M105" s="646" t="s">
        <v>12</v>
      </c>
      <c r="N105" s="646"/>
      <c r="O105" s="647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9"/>
      <c r="AB105" s="9"/>
      <c r="AC105" s="9"/>
      <c r="AD105" s="9"/>
      <c r="AE105" s="9"/>
      <c r="AF105" s="9"/>
      <c r="AG105" s="9"/>
      <c r="AH105" s="9"/>
      <c r="AI105" s="198"/>
      <c r="AJ105" s="198"/>
      <c r="AK105" s="11"/>
      <c r="AL105" s="11"/>
    </row>
    <row r="106" spans="1:38" s="16" customFormat="1" ht="12.75" customHeight="1">
      <c r="A106" s="13"/>
      <c r="B106" s="14"/>
      <c r="C106" s="196" t="s">
        <v>13</v>
      </c>
      <c r="D106" s="196" t="s">
        <v>14</v>
      </c>
      <c r="E106" s="196" t="s">
        <v>13</v>
      </c>
      <c r="F106" s="196" t="s">
        <v>14</v>
      </c>
      <c r="G106" s="196" t="s">
        <v>13</v>
      </c>
      <c r="H106" s="196" t="s">
        <v>14</v>
      </c>
      <c r="I106" s="196" t="s">
        <v>13</v>
      </c>
      <c r="J106" s="196" t="s">
        <v>14</v>
      </c>
      <c r="K106" s="196" t="s">
        <v>13</v>
      </c>
      <c r="L106" s="196" t="s">
        <v>14</v>
      </c>
      <c r="M106" s="196"/>
      <c r="N106" s="196"/>
      <c r="O106" s="647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9" t="s">
        <v>15</v>
      </c>
      <c r="AB106" s="9" t="s">
        <v>16</v>
      </c>
      <c r="AC106" s="9" t="s">
        <v>17</v>
      </c>
      <c r="AD106" s="9" t="s">
        <v>18</v>
      </c>
      <c r="AE106" s="9" t="s">
        <v>19</v>
      </c>
      <c r="AF106" s="9" t="s">
        <v>20</v>
      </c>
      <c r="AG106" s="9"/>
      <c r="AH106" s="9"/>
      <c r="AI106" s="198"/>
      <c r="AJ106" s="198"/>
      <c r="AK106" s="11"/>
      <c r="AL106" s="11"/>
    </row>
    <row r="107" spans="1:38" s="16" customFormat="1" ht="12.75" customHeight="1">
      <c r="A107" s="24" t="s">
        <v>31</v>
      </c>
      <c r="B107" s="197">
        <f>B90+7</f>
        <v>43175</v>
      </c>
      <c r="C107" s="196">
        <v>250</v>
      </c>
      <c r="D107" s="196">
        <v>3750</v>
      </c>
      <c r="E107" s="26">
        <v>117</v>
      </c>
      <c r="F107" s="26">
        <v>2731</v>
      </c>
      <c r="G107" s="196">
        <f t="shared" ref="G107:G116" si="46">E107-C107</f>
        <v>-133</v>
      </c>
      <c r="H107" s="196">
        <f t="shared" ref="H107:H116" si="47">F107-D107</f>
        <v>-1019</v>
      </c>
      <c r="I107" s="26">
        <v>48</v>
      </c>
      <c r="J107" s="26">
        <v>805</v>
      </c>
      <c r="K107" s="26"/>
      <c r="L107" s="26"/>
      <c r="M107" s="20">
        <f t="shared" ref="M107:M115" si="48">I107+K107</f>
        <v>48</v>
      </c>
      <c r="N107" s="20">
        <f t="shared" ref="N107:N115" si="49">J107+L107</f>
        <v>805</v>
      </c>
      <c r="O107" s="21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9">
        <f>H103</f>
        <v>13</v>
      </c>
      <c r="AB107" s="9" t="str">
        <f>E103</f>
        <v>NCT-Q2V-026S</v>
      </c>
      <c r="AC107" s="22" t="str">
        <f>A103</f>
        <v>NCT</v>
      </c>
      <c r="AD107" s="9" t="str">
        <f t="shared" ref="AD107:AD115" si="50">A107</f>
        <v>DLC</v>
      </c>
      <c r="AE107" s="9">
        <f t="shared" ref="AE107:AE115" si="51">C107</f>
        <v>250</v>
      </c>
      <c r="AF107" s="23">
        <f t="shared" ref="AF107:AF115" si="52">E107</f>
        <v>117</v>
      </c>
      <c r="AG107" s="9"/>
      <c r="AH107" s="9"/>
      <c r="AI107" s="198"/>
      <c r="AJ107" s="198"/>
      <c r="AK107" s="11"/>
      <c r="AL107" s="11"/>
    </row>
    <row r="108" spans="1:38" s="16" customFormat="1" ht="12.75" customHeight="1">
      <c r="A108" s="24" t="s">
        <v>32</v>
      </c>
      <c r="B108" s="197">
        <f>B91+7</f>
        <v>43177</v>
      </c>
      <c r="C108" s="196">
        <v>260</v>
      </c>
      <c r="D108" s="196">
        <v>3900</v>
      </c>
      <c r="E108" s="26">
        <v>311</v>
      </c>
      <c r="F108" s="26">
        <v>4433</v>
      </c>
      <c r="G108" s="196">
        <f t="shared" si="46"/>
        <v>51</v>
      </c>
      <c r="H108" s="196">
        <f t="shared" si="47"/>
        <v>533</v>
      </c>
      <c r="I108" s="26">
        <v>61</v>
      </c>
      <c r="J108" s="26">
        <v>1027</v>
      </c>
      <c r="K108" s="26"/>
      <c r="L108" s="26"/>
      <c r="M108" s="20">
        <f t="shared" si="48"/>
        <v>61</v>
      </c>
      <c r="N108" s="20">
        <f t="shared" si="49"/>
        <v>1027</v>
      </c>
      <c r="O108" s="21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9">
        <f>H103</f>
        <v>13</v>
      </c>
      <c r="AB108" s="9" t="str">
        <f>E103</f>
        <v>NCT-Q2V-026S</v>
      </c>
      <c r="AC108" s="22" t="str">
        <f>A103</f>
        <v>NCT</v>
      </c>
      <c r="AD108" s="9" t="str">
        <f t="shared" si="50"/>
        <v>TSN</v>
      </c>
      <c r="AE108" s="9">
        <f t="shared" si="51"/>
        <v>260</v>
      </c>
      <c r="AF108" s="23">
        <f t="shared" si="52"/>
        <v>311</v>
      </c>
      <c r="AG108" s="9"/>
      <c r="AH108" s="9"/>
      <c r="AI108" s="198"/>
      <c r="AJ108" s="198"/>
      <c r="AK108" s="11"/>
      <c r="AL108" s="11"/>
    </row>
    <row r="109" spans="1:38" s="16" customFormat="1" ht="12.75" customHeight="1">
      <c r="A109" s="24" t="s">
        <v>27</v>
      </c>
      <c r="B109" s="197">
        <f>B92+7</f>
        <v>43179</v>
      </c>
      <c r="C109" s="196">
        <v>260</v>
      </c>
      <c r="D109" s="196">
        <v>3600</v>
      </c>
      <c r="E109" s="26">
        <v>272</v>
      </c>
      <c r="F109" s="26">
        <v>3608</v>
      </c>
      <c r="G109" s="196">
        <f t="shared" si="46"/>
        <v>12</v>
      </c>
      <c r="H109" s="196">
        <f t="shared" si="47"/>
        <v>8</v>
      </c>
      <c r="I109" s="26">
        <v>36</v>
      </c>
      <c r="J109" s="26">
        <v>333</v>
      </c>
      <c r="K109" s="20"/>
      <c r="L109" s="20"/>
      <c r="M109" s="20">
        <f t="shared" si="48"/>
        <v>36</v>
      </c>
      <c r="N109" s="20">
        <f t="shared" si="49"/>
        <v>333</v>
      </c>
      <c r="O109" s="21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9">
        <f>H103</f>
        <v>13</v>
      </c>
      <c r="AB109" s="9" t="str">
        <f>E103</f>
        <v>NCT-Q2V-026S</v>
      </c>
      <c r="AC109" s="22" t="str">
        <f>A103</f>
        <v>NCT</v>
      </c>
      <c r="AD109" s="9" t="str">
        <f t="shared" si="50"/>
        <v>TAO</v>
      </c>
      <c r="AE109" s="9">
        <f t="shared" si="51"/>
        <v>260</v>
      </c>
      <c r="AF109" s="23">
        <f t="shared" si="52"/>
        <v>272</v>
      </c>
      <c r="AG109" s="9"/>
      <c r="AH109" s="9"/>
      <c r="AI109" s="198"/>
      <c r="AJ109" s="198"/>
      <c r="AK109" s="11"/>
      <c r="AL109" s="11"/>
    </row>
    <row r="110" spans="1:38" s="16" customFormat="1" ht="12.75" customHeight="1">
      <c r="A110" s="24" t="s">
        <v>60</v>
      </c>
      <c r="B110" s="197">
        <f>B93+7</f>
        <v>43182</v>
      </c>
      <c r="C110" s="196"/>
      <c r="D110" s="196"/>
      <c r="E110" s="20"/>
      <c r="F110" s="20"/>
      <c r="G110" s="196">
        <f t="shared" si="46"/>
        <v>0</v>
      </c>
      <c r="H110" s="196">
        <f t="shared" si="47"/>
        <v>0</v>
      </c>
      <c r="I110" s="20"/>
      <c r="J110" s="20"/>
      <c r="K110" s="20"/>
      <c r="L110" s="20"/>
      <c r="M110" s="20">
        <f t="shared" si="48"/>
        <v>0</v>
      </c>
      <c r="N110" s="20">
        <f t="shared" si="49"/>
        <v>0</v>
      </c>
      <c r="O110" s="21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9">
        <f>H103</f>
        <v>13</v>
      </c>
      <c r="AB110" s="9" t="str">
        <f>E103</f>
        <v>NCT-Q2V-026S</v>
      </c>
      <c r="AC110" s="22" t="str">
        <f>A103</f>
        <v>NCT</v>
      </c>
      <c r="AD110" s="9" t="str">
        <f t="shared" si="50"/>
        <v>HKG</v>
      </c>
      <c r="AE110" s="9">
        <f t="shared" si="51"/>
        <v>0</v>
      </c>
      <c r="AF110" s="23">
        <f t="shared" si="52"/>
        <v>0</v>
      </c>
      <c r="AG110" s="9"/>
      <c r="AH110" s="9"/>
      <c r="AI110" s="198"/>
      <c r="AJ110" s="198"/>
      <c r="AK110" s="11"/>
      <c r="AL110" s="11"/>
    </row>
    <row r="111" spans="1:38" s="16" customFormat="1" ht="12.75" customHeight="1">
      <c r="A111" s="24" t="s">
        <v>365</v>
      </c>
      <c r="B111" s="197">
        <f>B94+7</f>
        <v>43183</v>
      </c>
      <c r="C111" s="196">
        <v>180</v>
      </c>
      <c r="D111" s="196">
        <v>2070</v>
      </c>
      <c r="E111" s="26">
        <v>180</v>
      </c>
      <c r="F111" s="26">
        <v>2200</v>
      </c>
      <c r="G111" s="196">
        <f t="shared" si="46"/>
        <v>0</v>
      </c>
      <c r="H111" s="196">
        <f t="shared" si="47"/>
        <v>130</v>
      </c>
      <c r="I111" s="20"/>
      <c r="J111" s="20"/>
      <c r="K111" s="20"/>
      <c r="L111" s="20"/>
      <c r="M111" s="20">
        <f t="shared" si="48"/>
        <v>0</v>
      </c>
      <c r="N111" s="20">
        <f t="shared" si="49"/>
        <v>0</v>
      </c>
      <c r="O111" s="21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9">
        <f>H103</f>
        <v>13</v>
      </c>
      <c r="AB111" s="9" t="str">
        <f>E103</f>
        <v>NCT-Q2V-026S</v>
      </c>
      <c r="AC111" s="22" t="str">
        <f>A103</f>
        <v>NCT</v>
      </c>
      <c r="AD111" s="9" t="str">
        <f t="shared" si="50"/>
        <v>HUA</v>
      </c>
      <c r="AE111" s="9">
        <f t="shared" si="51"/>
        <v>180</v>
      </c>
      <c r="AF111" s="23">
        <f t="shared" si="52"/>
        <v>180</v>
      </c>
      <c r="AG111" s="9"/>
      <c r="AH111" s="9"/>
      <c r="AI111" s="198"/>
      <c r="AJ111" s="198"/>
      <c r="AK111" s="11"/>
      <c r="AL111" s="11"/>
    </row>
    <row r="112" spans="1:38" s="16" customFormat="1" ht="12.75" customHeight="1">
      <c r="A112" s="24"/>
      <c r="B112" s="197"/>
      <c r="C112" s="196"/>
      <c r="D112" s="196"/>
      <c r="E112" s="20"/>
      <c r="F112" s="20"/>
      <c r="G112" s="196">
        <f t="shared" si="46"/>
        <v>0</v>
      </c>
      <c r="H112" s="196">
        <f t="shared" si="47"/>
        <v>0</v>
      </c>
      <c r="I112" s="20"/>
      <c r="J112" s="20"/>
      <c r="K112" s="20"/>
      <c r="L112" s="20"/>
      <c r="M112" s="20">
        <f t="shared" si="48"/>
        <v>0</v>
      </c>
      <c r="N112" s="20">
        <f t="shared" si="49"/>
        <v>0</v>
      </c>
      <c r="O112" s="21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9">
        <f>H103</f>
        <v>13</v>
      </c>
      <c r="AB112" s="9" t="str">
        <f>E103</f>
        <v>NCT-Q2V-026S</v>
      </c>
      <c r="AC112" s="22" t="str">
        <f>A103</f>
        <v>NCT</v>
      </c>
      <c r="AD112" s="9">
        <f t="shared" si="50"/>
        <v>0</v>
      </c>
      <c r="AE112" s="9">
        <f t="shared" si="51"/>
        <v>0</v>
      </c>
      <c r="AF112" s="23">
        <f t="shared" si="52"/>
        <v>0</v>
      </c>
      <c r="AG112" s="9"/>
      <c r="AH112" s="9"/>
      <c r="AI112" s="198"/>
      <c r="AJ112" s="198"/>
      <c r="AK112" s="11"/>
      <c r="AL112" s="11"/>
    </row>
    <row r="113" spans="1:38" s="16" customFormat="1" ht="12.75" customHeight="1">
      <c r="A113" s="24"/>
      <c r="B113" s="197"/>
      <c r="C113" s="196"/>
      <c r="D113" s="196"/>
      <c r="E113" s="20"/>
      <c r="F113" s="20"/>
      <c r="G113" s="196">
        <f t="shared" si="46"/>
        <v>0</v>
      </c>
      <c r="H113" s="196">
        <f t="shared" si="47"/>
        <v>0</v>
      </c>
      <c r="I113" s="20"/>
      <c r="J113" s="20"/>
      <c r="K113" s="20"/>
      <c r="L113" s="20"/>
      <c r="M113" s="20">
        <f t="shared" si="48"/>
        <v>0</v>
      </c>
      <c r="N113" s="20">
        <f t="shared" si="49"/>
        <v>0</v>
      </c>
      <c r="O113" s="21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9">
        <f>H103</f>
        <v>13</v>
      </c>
      <c r="AB113" s="9" t="str">
        <f>E103</f>
        <v>NCT-Q2V-026S</v>
      </c>
      <c r="AC113" s="22" t="str">
        <f>A103</f>
        <v>NCT</v>
      </c>
      <c r="AD113" s="9">
        <f t="shared" si="50"/>
        <v>0</v>
      </c>
      <c r="AE113" s="9">
        <f t="shared" si="51"/>
        <v>0</v>
      </c>
      <c r="AF113" s="23">
        <f t="shared" si="52"/>
        <v>0</v>
      </c>
      <c r="AG113" s="9"/>
      <c r="AH113" s="9"/>
      <c r="AI113" s="198"/>
      <c r="AJ113" s="198"/>
      <c r="AK113" s="11"/>
      <c r="AL113" s="11"/>
    </row>
    <row r="114" spans="1:38" s="16" customFormat="1" ht="12.75" customHeight="1">
      <c r="A114" s="24"/>
      <c r="B114" s="27"/>
      <c r="C114" s="196"/>
      <c r="D114" s="196"/>
      <c r="E114" s="20"/>
      <c r="F114" s="20"/>
      <c r="G114" s="196">
        <f t="shared" si="46"/>
        <v>0</v>
      </c>
      <c r="H114" s="196">
        <f t="shared" si="47"/>
        <v>0</v>
      </c>
      <c r="I114" s="20"/>
      <c r="J114" s="20"/>
      <c r="K114" s="20"/>
      <c r="L114" s="20"/>
      <c r="M114" s="20">
        <f t="shared" si="48"/>
        <v>0</v>
      </c>
      <c r="N114" s="20">
        <f t="shared" si="49"/>
        <v>0</v>
      </c>
      <c r="O114" s="2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9">
        <f>H103</f>
        <v>13</v>
      </c>
      <c r="AB114" s="9" t="str">
        <f>E103</f>
        <v>NCT-Q2V-026S</v>
      </c>
      <c r="AC114" s="22" t="str">
        <f>A103</f>
        <v>NCT</v>
      </c>
      <c r="AD114" s="9">
        <f t="shared" si="50"/>
        <v>0</v>
      </c>
      <c r="AE114" s="9">
        <f t="shared" si="51"/>
        <v>0</v>
      </c>
      <c r="AF114" s="23">
        <f t="shared" si="52"/>
        <v>0</v>
      </c>
      <c r="AG114" s="9"/>
      <c r="AH114" s="9"/>
      <c r="AI114" s="198"/>
      <c r="AJ114" s="198"/>
      <c r="AK114" s="11"/>
      <c r="AL114" s="11"/>
    </row>
    <row r="115" spans="1:38" s="16" customFormat="1" ht="12.75" customHeight="1">
      <c r="A115" s="24" t="s">
        <v>21</v>
      </c>
      <c r="B115" s="197"/>
      <c r="C115" s="196"/>
      <c r="D115" s="196"/>
      <c r="E115" s="20"/>
      <c r="F115" s="20"/>
      <c r="G115" s="196">
        <f t="shared" si="46"/>
        <v>0</v>
      </c>
      <c r="H115" s="196">
        <f t="shared" si="47"/>
        <v>0</v>
      </c>
      <c r="I115" s="20"/>
      <c r="J115" s="20"/>
      <c r="K115" s="20"/>
      <c r="L115" s="20"/>
      <c r="M115" s="20">
        <f t="shared" si="48"/>
        <v>0</v>
      </c>
      <c r="N115" s="20">
        <f t="shared" si="49"/>
        <v>0</v>
      </c>
      <c r="O115" s="2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9">
        <f>H103</f>
        <v>13</v>
      </c>
      <c r="AB115" s="9" t="str">
        <f>E103</f>
        <v>NCT-Q2V-026S</v>
      </c>
      <c r="AC115" s="22" t="str">
        <f>A103</f>
        <v>NCT</v>
      </c>
      <c r="AD115" s="9" t="str">
        <f t="shared" si="50"/>
        <v>COSCO T/S</v>
      </c>
      <c r="AE115" s="9">
        <f t="shared" si="51"/>
        <v>0</v>
      </c>
      <c r="AF115" s="23">
        <f t="shared" si="52"/>
        <v>0</v>
      </c>
      <c r="AG115" s="9"/>
      <c r="AH115" s="9"/>
      <c r="AI115" s="198"/>
      <c r="AJ115" s="198"/>
      <c r="AK115" s="11"/>
      <c r="AL115" s="11"/>
    </row>
    <row r="116" spans="1:38" s="32" customFormat="1" ht="12.75" customHeight="1">
      <c r="A116" s="24" t="s">
        <v>22</v>
      </c>
      <c r="B116" s="28"/>
      <c r="C116" s="29">
        <v>920</v>
      </c>
      <c r="D116" s="29">
        <v>12880</v>
      </c>
      <c r="E116" s="30">
        <f>SUM(E107:E115)</f>
        <v>880</v>
      </c>
      <c r="F116" s="30">
        <f>SUM(F107:F115)</f>
        <v>12972</v>
      </c>
      <c r="G116" s="29">
        <f t="shared" si="46"/>
        <v>-40</v>
      </c>
      <c r="H116" s="29">
        <f t="shared" si="47"/>
        <v>92</v>
      </c>
      <c r="I116" s="31">
        <f t="shared" ref="I116:N116" si="53">SUM(I107:I115)</f>
        <v>145</v>
      </c>
      <c r="J116" s="31">
        <f t="shared" si="53"/>
        <v>2165</v>
      </c>
      <c r="K116" s="31">
        <f t="shared" si="53"/>
        <v>0</v>
      </c>
      <c r="L116" s="31">
        <f t="shared" si="53"/>
        <v>0</v>
      </c>
      <c r="M116" s="31">
        <f t="shared" si="53"/>
        <v>145</v>
      </c>
      <c r="N116" s="31">
        <f t="shared" si="53"/>
        <v>2165</v>
      </c>
      <c r="O116" s="2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9"/>
      <c r="AB116" s="9"/>
      <c r="AC116" s="22"/>
      <c r="AD116" s="9"/>
      <c r="AE116" s="9"/>
      <c r="AF116" s="9"/>
      <c r="AG116" s="9"/>
      <c r="AH116" s="9"/>
      <c r="AI116" s="198"/>
      <c r="AJ116" s="198"/>
      <c r="AK116" s="198"/>
      <c r="AL116" s="198"/>
    </row>
    <row r="117" spans="1:38" s="32" customFormat="1" ht="12.75" customHeight="1">
      <c r="A117" s="33"/>
      <c r="C117" s="34"/>
      <c r="E117" s="258">
        <f>E116/C116</f>
        <v>0.95652173913043481</v>
      </c>
      <c r="F117" s="258">
        <f>F116/D116</f>
        <v>1.0071428571428571</v>
      </c>
      <c r="I117" s="15"/>
      <c r="J117" s="3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9"/>
      <c r="AB117" s="9"/>
      <c r="AC117" s="22"/>
      <c r="AD117" s="9"/>
      <c r="AE117" s="9"/>
      <c r="AF117" s="9"/>
      <c r="AG117" s="9"/>
      <c r="AH117" s="9"/>
      <c r="AI117" s="198"/>
      <c r="AJ117" s="198"/>
      <c r="AK117" s="198"/>
      <c r="AL117" s="198"/>
    </row>
    <row r="120" spans="1:38" s="12" customFormat="1" ht="12.75" customHeight="1">
      <c r="A120" s="51" t="s">
        <v>46</v>
      </c>
      <c r="B120" s="52" t="s">
        <v>372</v>
      </c>
      <c r="C120" s="53"/>
      <c r="D120" s="54"/>
      <c r="E120" s="52" t="s">
        <v>499</v>
      </c>
      <c r="F120" s="52"/>
      <c r="G120" s="51" t="s">
        <v>0</v>
      </c>
      <c r="H120" s="55">
        <v>14</v>
      </c>
      <c r="I120" s="54"/>
      <c r="J120" s="56" t="s">
        <v>26</v>
      </c>
      <c r="K120" s="52">
        <v>0</v>
      </c>
      <c r="L120" s="51"/>
      <c r="M120" s="57"/>
      <c r="N120" s="52"/>
      <c r="O120" s="54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  <c r="AA120" s="9"/>
      <c r="AB120" s="9"/>
      <c r="AC120" s="9"/>
      <c r="AD120" s="9"/>
      <c r="AE120" s="9"/>
      <c r="AF120" s="9"/>
      <c r="AG120" s="9"/>
      <c r="AH120" s="9"/>
      <c r="AI120" s="270"/>
      <c r="AJ120" s="270"/>
      <c r="AK120" s="11"/>
    </row>
    <row r="121" spans="1:38" s="16" customFormat="1" ht="12.75" customHeight="1">
      <c r="A121" s="13"/>
      <c r="B121" s="14"/>
      <c r="C121" s="646" t="s">
        <v>1</v>
      </c>
      <c r="D121" s="646"/>
      <c r="E121" s="646" t="s">
        <v>2</v>
      </c>
      <c r="F121" s="646"/>
      <c r="G121" s="646" t="s">
        <v>3</v>
      </c>
      <c r="H121" s="646"/>
      <c r="I121" s="351" t="s">
        <v>4</v>
      </c>
      <c r="J121" s="352"/>
      <c r="K121" s="352"/>
      <c r="L121" s="352"/>
      <c r="M121" s="352"/>
      <c r="N121" s="353"/>
      <c r="O121" s="647" t="s">
        <v>5</v>
      </c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9"/>
      <c r="AB121" s="9"/>
      <c r="AC121" s="9"/>
      <c r="AD121" s="9"/>
      <c r="AE121" s="9"/>
      <c r="AF121" s="9"/>
      <c r="AG121" s="9"/>
      <c r="AH121" s="9"/>
      <c r="AI121" s="270"/>
      <c r="AJ121" s="270"/>
      <c r="AK121" s="11"/>
      <c r="AL121" s="11"/>
    </row>
    <row r="122" spans="1:38" s="16" customFormat="1" ht="12.75" customHeight="1">
      <c r="A122" s="17" t="s">
        <v>6</v>
      </c>
      <c r="B122" s="269" t="s">
        <v>7</v>
      </c>
      <c r="C122" s="646"/>
      <c r="D122" s="646"/>
      <c r="E122" s="646"/>
      <c r="F122" s="646"/>
      <c r="G122" s="646"/>
      <c r="H122" s="646"/>
      <c r="I122" s="268" t="s">
        <v>8</v>
      </c>
      <c r="J122" s="268" t="s">
        <v>60</v>
      </c>
      <c r="K122" s="268" t="s">
        <v>10</v>
      </c>
      <c r="L122" s="268"/>
      <c r="M122" s="646" t="s">
        <v>12</v>
      </c>
      <c r="N122" s="646"/>
      <c r="O122" s="647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9"/>
      <c r="AB122" s="9"/>
      <c r="AC122" s="9"/>
      <c r="AD122" s="9"/>
      <c r="AE122" s="9"/>
      <c r="AF122" s="9"/>
      <c r="AG122" s="9"/>
      <c r="AH122" s="9"/>
      <c r="AI122" s="270"/>
      <c r="AJ122" s="270"/>
      <c r="AK122" s="11"/>
      <c r="AL122" s="11"/>
    </row>
    <row r="123" spans="1:38" s="16" customFormat="1" ht="12.75" customHeight="1">
      <c r="A123" s="13"/>
      <c r="B123" s="14"/>
      <c r="C123" s="268" t="s">
        <v>13</v>
      </c>
      <c r="D123" s="268" t="s">
        <v>14</v>
      </c>
      <c r="E123" s="268" t="s">
        <v>13</v>
      </c>
      <c r="F123" s="268" t="s">
        <v>14</v>
      </c>
      <c r="G123" s="268" t="s">
        <v>13</v>
      </c>
      <c r="H123" s="268" t="s">
        <v>14</v>
      </c>
      <c r="I123" s="268" t="s">
        <v>13</v>
      </c>
      <c r="J123" s="268" t="s">
        <v>14</v>
      </c>
      <c r="K123" s="268" t="s">
        <v>13</v>
      </c>
      <c r="L123" s="268" t="s">
        <v>14</v>
      </c>
      <c r="M123" s="268"/>
      <c r="N123" s="268"/>
      <c r="O123" s="647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9" t="s">
        <v>15</v>
      </c>
      <c r="AB123" s="9" t="s">
        <v>16</v>
      </c>
      <c r="AC123" s="9" t="s">
        <v>17</v>
      </c>
      <c r="AD123" s="9" t="s">
        <v>18</v>
      </c>
      <c r="AE123" s="9" t="s">
        <v>19</v>
      </c>
      <c r="AF123" s="9" t="s">
        <v>20</v>
      </c>
      <c r="AG123" s="9"/>
      <c r="AH123" s="9"/>
      <c r="AI123" s="270"/>
      <c r="AJ123" s="270"/>
      <c r="AK123" s="11"/>
      <c r="AL123" s="11"/>
    </row>
    <row r="124" spans="1:38" s="16" customFormat="1" ht="12.75" customHeight="1">
      <c r="A124" s="24" t="s">
        <v>31</v>
      </c>
      <c r="B124" s="269">
        <f>B107+7</f>
        <v>43182</v>
      </c>
      <c r="C124" s="268">
        <v>300</v>
      </c>
      <c r="D124" s="268">
        <v>4500</v>
      </c>
      <c r="E124" s="26">
        <v>163</v>
      </c>
      <c r="F124" s="26">
        <v>3881</v>
      </c>
      <c r="G124" s="268">
        <f t="shared" ref="G124:G133" si="54">E124-C124</f>
        <v>-137</v>
      </c>
      <c r="H124" s="268">
        <f t="shared" ref="H124:H133" si="55">F124-D124</f>
        <v>-619</v>
      </c>
      <c r="I124" s="26">
        <v>17</v>
      </c>
      <c r="J124" s="26">
        <v>338</v>
      </c>
      <c r="K124" s="26"/>
      <c r="L124" s="26"/>
      <c r="M124" s="20">
        <f t="shared" ref="M124:M132" si="56">I124+K124</f>
        <v>17</v>
      </c>
      <c r="N124" s="20">
        <f t="shared" ref="N124:N132" si="57">J124+L124</f>
        <v>338</v>
      </c>
      <c r="O124" s="21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9">
        <f>H120</f>
        <v>14</v>
      </c>
      <c r="AB124" s="9" t="str">
        <f>E120</f>
        <v>NCT-AYL-039-S</v>
      </c>
      <c r="AC124" s="22" t="str">
        <f>A120</f>
        <v>NCT</v>
      </c>
      <c r="AD124" s="9" t="str">
        <f t="shared" ref="AD124:AD132" si="58">A124</f>
        <v>DLC</v>
      </c>
      <c r="AE124" s="9">
        <f t="shared" ref="AE124:AE132" si="59">C124</f>
        <v>300</v>
      </c>
      <c r="AF124" s="23">
        <f t="shared" ref="AF124:AF132" si="60">E124</f>
        <v>163</v>
      </c>
      <c r="AG124" s="9"/>
      <c r="AH124" s="9"/>
      <c r="AI124" s="270"/>
      <c r="AJ124" s="270"/>
      <c r="AK124" s="11"/>
      <c r="AL124" s="11"/>
    </row>
    <row r="125" spans="1:38" s="16" customFormat="1" ht="12.75" customHeight="1">
      <c r="A125" s="24" t="s">
        <v>32</v>
      </c>
      <c r="B125" s="269">
        <f>B108+7</f>
        <v>43184</v>
      </c>
      <c r="C125" s="268">
        <v>310</v>
      </c>
      <c r="D125" s="268">
        <v>4650</v>
      </c>
      <c r="E125" s="26">
        <v>283</v>
      </c>
      <c r="F125" s="26">
        <v>3935</v>
      </c>
      <c r="G125" s="268">
        <f t="shared" si="54"/>
        <v>-27</v>
      </c>
      <c r="H125" s="268">
        <f t="shared" si="55"/>
        <v>-715</v>
      </c>
      <c r="I125" s="26">
        <v>58</v>
      </c>
      <c r="J125" s="26">
        <v>1017</v>
      </c>
      <c r="K125" s="26"/>
      <c r="L125" s="26"/>
      <c r="M125" s="20">
        <f t="shared" si="56"/>
        <v>58</v>
      </c>
      <c r="N125" s="20">
        <f t="shared" si="57"/>
        <v>1017</v>
      </c>
      <c r="O125" s="21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9">
        <f>H120</f>
        <v>14</v>
      </c>
      <c r="AB125" s="9" t="str">
        <f>E120</f>
        <v>NCT-AYL-039-S</v>
      </c>
      <c r="AC125" s="22" t="str">
        <f>A120</f>
        <v>NCT</v>
      </c>
      <c r="AD125" s="9" t="str">
        <f t="shared" si="58"/>
        <v>TSN</v>
      </c>
      <c r="AE125" s="9">
        <f t="shared" si="59"/>
        <v>310</v>
      </c>
      <c r="AF125" s="23">
        <f t="shared" si="60"/>
        <v>283</v>
      </c>
      <c r="AG125" s="9"/>
      <c r="AH125" s="9"/>
      <c r="AI125" s="270"/>
      <c r="AJ125" s="270"/>
      <c r="AK125" s="11"/>
      <c r="AL125" s="11"/>
    </row>
    <row r="126" spans="1:38" s="16" customFormat="1" ht="12.75" customHeight="1">
      <c r="A126" s="24" t="s">
        <v>27</v>
      </c>
      <c r="B126" s="269">
        <f>B109+7</f>
        <v>43186</v>
      </c>
      <c r="C126" s="268">
        <v>310</v>
      </c>
      <c r="D126" s="268">
        <v>4300</v>
      </c>
      <c r="E126" s="26">
        <v>265</v>
      </c>
      <c r="F126" s="26">
        <v>3440</v>
      </c>
      <c r="G126" s="268">
        <f t="shared" si="54"/>
        <v>-45</v>
      </c>
      <c r="H126" s="268">
        <f t="shared" si="55"/>
        <v>-860</v>
      </c>
      <c r="I126" s="26">
        <v>40</v>
      </c>
      <c r="J126" s="26">
        <v>538</v>
      </c>
      <c r="K126" s="20"/>
      <c r="L126" s="20"/>
      <c r="M126" s="20">
        <f t="shared" si="56"/>
        <v>40</v>
      </c>
      <c r="N126" s="20">
        <f t="shared" si="57"/>
        <v>538</v>
      </c>
      <c r="O126" s="21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9">
        <f>H120</f>
        <v>14</v>
      </c>
      <c r="AB126" s="9" t="str">
        <f>E120</f>
        <v>NCT-AYL-039-S</v>
      </c>
      <c r="AC126" s="22" t="str">
        <f>A120</f>
        <v>NCT</v>
      </c>
      <c r="AD126" s="9" t="str">
        <f t="shared" si="58"/>
        <v>TAO</v>
      </c>
      <c r="AE126" s="9">
        <f t="shared" si="59"/>
        <v>310</v>
      </c>
      <c r="AF126" s="23">
        <f t="shared" si="60"/>
        <v>265</v>
      </c>
      <c r="AG126" s="9"/>
      <c r="AH126" s="9"/>
      <c r="AI126" s="270"/>
      <c r="AJ126" s="270"/>
      <c r="AK126" s="11"/>
      <c r="AL126" s="11"/>
    </row>
    <row r="127" spans="1:38" s="16" customFormat="1" ht="12.75" customHeight="1">
      <c r="A127" s="24" t="s">
        <v>60</v>
      </c>
      <c r="B127" s="269">
        <f>B110+7</f>
        <v>43189</v>
      </c>
      <c r="C127" s="268"/>
      <c r="D127" s="268"/>
      <c r="E127" s="20"/>
      <c r="F127" s="20"/>
      <c r="G127" s="268">
        <f t="shared" si="54"/>
        <v>0</v>
      </c>
      <c r="H127" s="268">
        <f t="shared" si="55"/>
        <v>0</v>
      </c>
      <c r="I127" s="20"/>
      <c r="J127" s="20"/>
      <c r="K127" s="20"/>
      <c r="L127" s="20"/>
      <c r="M127" s="20">
        <f t="shared" si="56"/>
        <v>0</v>
      </c>
      <c r="N127" s="20">
        <f t="shared" si="57"/>
        <v>0</v>
      </c>
      <c r="O127" s="21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9">
        <f>H120</f>
        <v>14</v>
      </c>
      <c r="AB127" s="9" t="str">
        <f>E120</f>
        <v>NCT-AYL-039-S</v>
      </c>
      <c r="AC127" s="22" t="str">
        <f>A120</f>
        <v>NCT</v>
      </c>
      <c r="AD127" s="9" t="str">
        <f t="shared" si="58"/>
        <v>HKG</v>
      </c>
      <c r="AE127" s="9">
        <f t="shared" si="59"/>
        <v>0</v>
      </c>
      <c r="AF127" s="23">
        <f t="shared" si="60"/>
        <v>0</v>
      </c>
      <c r="AG127" s="9"/>
      <c r="AH127" s="9"/>
      <c r="AI127" s="270"/>
      <c r="AJ127" s="270"/>
      <c r="AK127" s="11"/>
      <c r="AL127" s="11"/>
    </row>
    <row r="128" spans="1:38" s="16" customFormat="1" ht="12.75" customHeight="1">
      <c r="A128" s="24" t="s">
        <v>365</v>
      </c>
      <c r="B128" s="269">
        <f>B111+7</f>
        <v>43190</v>
      </c>
      <c r="C128" s="268">
        <v>230</v>
      </c>
      <c r="D128" s="268">
        <v>2650</v>
      </c>
      <c r="E128" s="26">
        <v>258</v>
      </c>
      <c r="F128" s="26">
        <v>3631</v>
      </c>
      <c r="G128" s="268">
        <f t="shared" si="54"/>
        <v>28</v>
      </c>
      <c r="H128" s="268">
        <f t="shared" si="55"/>
        <v>981</v>
      </c>
      <c r="I128" s="20"/>
      <c r="J128" s="20"/>
      <c r="K128" s="20"/>
      <c r="L128" s="20"/>
      <c r="M128" s="20">
        <f t="shared" si="56"/>
        <v>0</v>
      </c>
      <c r="N128" s="20">
        <f t="shared" si="57"/>
        <v>0</v>
      </c>
      <c r="O128" s="21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9">
        <f>H120</f>
        <v>14</v>
      </c>
      <c r="AB128" s="9" t="str">
        <f>E120</f>
        <v>NCT-AYL-039-S</v>
      </c>
      <c r="AC128" s="22" t="str">
        <f>A120</f>
        <v>NCT</v>
      </c>
      <c r="AD128" s="9" t="str">
        <f t="shared" si="58"/>
        <v>HUA</v>
      </c>
      <c r="AE128" s="9">
        <f t="shared" si="59"/>
        <v>230</v>
      </c>
      <c r="AF128" s="23">
        <f t="shared" si="60"/>
        <v>258</v>
      </c>
      <c r="AG128" s="9"/>
      <c r="AH128" s="9"/>
      <c r="AI128" s="270"/>
      <c r="AJ128" s="270"/>
      <c r="AK128" s="11"/>
      <c r="AL128" s="11"/>
    </row>
    <row r="129" spans="1:38" s="16" customFormat="1" ht="12.75" customHeight="1">
      <c r="A129" s="24"/>
      <c r="B129" s="269"/>
      <c r="C129" s="268"/>
      <c r="D129" s="268"/>
      <c r="E129" s="20"/>
      <c r="F129" s="20"/>
      <c r="G129" s="268">
        <f t="shared" si="54"/>
        <v>0</v>
      </c>
      <c r="H129" s="268">
        <f t="shared" si="55"/>
        <v>0</v>
      </c>
      <c r="I129" s="20"/>
      <c r="J129" s="20"/>
      <c r="K129" s="20"/>
      <c r="L129" s="20"/>
      <c r="M129" s="20">
        <f t="shared" si="56"/>
        <v>0</v>
      </c>
      <c r="N129" s="20">
        <f t="shared" si="57"/>
        <v>0</v>
      </c>
      <c r="O129" s="21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9">
        <f>H120</f>
        <v>14</v>
      </c>
      <c r="AB129" s="9" t="str">
        <f>E120</f>
        <v>NCT-AYL-039-S</v>
      </c>
      <c r="AC129" s="22" t="str">
        <f>A120</f>
        <v>NCT</v>
      </c>
      <c r="AD129" s="9">
        <f t="shared" si="58"/>
        <v>0</v>
      </c>
      <c r="AE129" s="9">
        <f t="shared" si="59"/>
        <v>0</v>
      </c>
      <c r="AF129" s="23">
        <f t="shared" si="60"/>
        <v>0</v>
      </c>
      <c r="AG129" s="9"/>
      <c r="AH129" s="9"/>
      <c r="AI129" s="270"/>
      <c r="AJ129" s="270"/>
      <c r="AK129" s="11"/>
      <c r="AL129" s="11"/>
    </row>
    <row r="130" spans="1:38" s="16" customFormat="1" ht="12.75" customHeight="1">
      <c r="A130" s="24"/>
      <c r="B130" s="269"/>
      <c r="C130" s="268"/>
      <c r="D130" s="268"/>
      <c r="E130" s="20"/>
      <c r="F130" s="20"/>
      <c r="G130" s="268">
        <f t="shared" si="54"/>
        <v>0</v>
      </c>
      <c r="H130" s="268">
        <f t="shared" si="55"/>
        <v>0</v>
      </c>
      <c r="I130" s="20"/>
      <c r="J130" s="20"/>
      <c r="K130" s="20"/>
      <c r="L130" s="20"/>
      <c r="M130" s="20">
        <f t="shared" si="56"/>
        <v>0</v>
      </c>
      <c r="N130" s="20">
        <f t="shared" si="57"/>
        <v>0</v>
      </c>
      <c r="O130" s="21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9">
        <f>H120</f>
        <v>14</v>
      </c>
      <c r="AB130" s="9" t="str">
        <f>E120</f>
        <v>NCT-AYL-039-S</v>
      </c>
      <c r="AC130" s="22" t="str">
        <f>A120</f>
        <v>NCT</v>
      </c>
      <c r="AD130" s="9">
        <f t="shared" si="58"/>
        <v>0</v>
      </c>
      <c r="AE130" s="9">
        <f t="shared" si="59"/>
        <v>0</v>
      </c>
      <c r="AF130" s="23">
        <f t="shared" si="60"/>
        <v>0</v>
      </c>
      <c r="AG130" s="9"/>
      <c r="AH130" s="9"/>
      <c r="AI130" s="270"/>
      <c r="AJ130" s="270"/>
      <c r="AK130" s="11"/>
      <c r="AL130" s="11"/>
    </row>
    <row r="131" spans="1:38" s="16" customFormat="1" ht="12.75" customHeight="1">
      <c r="A131" s="24"/>
      <c r="B131" s="27"/>
      <c r="C131" s="268"/>
      <c r="D131" s="268"/>
      <c r="E131" s="20"/>
      <c r="F131" s="20"/>
      <c r="G131" s="268">
        <f t="shared" si="54"/>
        <v>0</v>
      </c>
      <c r="H131" s="268">
        <f t="shared" si="55"/>
        <v>0</v>
      </c>
      <c r="I131" s="20"/>
      <c r="J131" s="20"/>
      <c r="K131" s="20"/>
      <c r="L131" s="20"/>
      <c r="M131" s="20">
        <f t="shared" si="56"/>
        <v>0</v>
      </c>
      <c r="N131" s="20">
        <f t="shared" si="57"/>
        <v>0</v>
      </c>
      <c r="O131" s="21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9">
        <f>H120</f>
        <v>14</v>
      </c>
      <c r="AB131" s="9" t="str">
        <f>E120</f>
        <v>NCT-AYL-039-S</v>
      </c>
      <c r="AC131" s="22" t="str">
        <f>A120</f>
        <v>NCT</v>
      </c>
      <c r="AD131" s="9">
        <f t="shared" si="58"/>
        <v>0</v>
      </c>
      <c r="AE131" s="9">
        <f t="shared" si="59"/>
        <v>0</v>
      </c>
      <c r="AF131" s="23">
        <f t="shared" si="60"/>
        <v>0</v>
      </c>
      <c r="AG131" s="9"/>
      <c r="AH131" s="9"/>
      <c r="AI131" s="270"/>
      <c r="AJ131" s="270"/>
      <c r="AK131" s="11"/>
      <c r="AL131" s="11"/>
    </row>
    <row r="132" spans="1:38" s="16" customFormat="1" ht="12.75" customHeight="1">
      <c r="A132" s="24" t="s">
        <v>21</v>
      </c>
      <c r="B132" s="269"/>
      <c r="C132" s="268"/>
      <c r="D132" s="268"/>
      <c r="E132" s="20"/>
      <c r="F132" s="20"/>
      <c r="G132" s="268">
        <f t="shared" si="54"/>
        <v>0</v>
      </c>
      <c r="H132" s="268">
        <f t="shared" si="55"/>
        <v>0</v>
      </c>
      <c r="I132" s="20"/>
      <c r="J132" s="20"/>
      <c r="K132" s="20"/>
      <c r="L132" s="20"/>
      <c r="M132" s="20">
        <f t="shared" si="56"/>
        <v>0</v>
      </c>
      <c r="N132" s="20">
        <f t="shared" si="57"/>
        <v>0</v>
      </c>
      <c r="O132" s="21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9">
        <f>H120</f>
        <v>14</v>
      </c>
      <c r="AB132" s="9" t="str">
        <f>E120</f>
        <v>NCT-AYL-039-S</v>
      </c>
      <c r="AC132" s="22" t="str">
        <f>A120</f>
        <v>NCT</v>
      </c>
      <c r="AD132" s="9" t="str">
        <f t="shared" si="58"/>
        <v>COSCO T/S</v>
      </c>
      <c r="AE132" s="9">
        <f t="shared" si="59"/>
        <v>0</v>
      </c>
      <c r="AF132" s="23">
        <f t="shared" si="60"/>
        <v>0</v>
      </c>
      <c r="AG132" s="9"/>
      <c r="AH132" s="9"/>
      <c r="AI132" s="270"/>
      <c r="AJ132" s="270"/>
      <c r="AK132" s="11"/>
      <c r="AL132" s="11"/>
    </row>
    <row r="133" spans="1:38" s="32" customFormat="1" ht="12.75" customHeight="1">
      <c r="A133" s="24" t="s">
        <v>22</v>
      </c>
      <c r="B133" s="28"/>
      <c r="C133" s="29">
        <v>1120</v>
      </c>
      <c r="D133" s="29">
        <v>15680</v>
      </c>
      <c r="E133" s="30">
        <f>SUM(E124:E132)</f>
        <v>969</v>
      </c>
      <c r="F133" s="30">
        <f>SUM(F124:F132)</f>
        <v>14887</v>
      </c>
      <c r="G133" s="29">
        <f t="shared" si="54"/>
        <v>-151</v>
      </c>
      <c r="H133" s="29">
        <f t="shared" si="55"/>
        <v>-793</v>
      </c>
      <c r="I133" s="31">
        <f t="shared" ref="I133:N133" si="61">SUM(I124:I132)</f>
        <v>115</v>
      </c>
      <c r="J133" s="31">
        <f t="shared" si="61"/>
        <v>1893</v>
      </c>
      <c r="K133" s="31">
        <f t="shared" si="61"/>
        <v>0</v>
      </c>
      <c r="L133" s="31">
        <f t="shared" si="61"/>
        <v>0</v>
      </c>
      <c r="M133" s="31">
        <f t="shared" si="61"/>
        <v>115</v>
      </c>
      <c r="N133" s="31">
        <f t="shared" si="61"/>
        <v>1893</v>
      </c>
      <c r="O133" s="21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9"/>
      <c r="AB133" s="9"/>
      <c r="AC133" s="22"/>
      <c r="AD133" s="9"/>
      <c r="AE133" s="9"/>
      <c r="AF133" s="9"/>
      <c r="AG133" s="9"/>
      <c r="AH133" s="9"/>
      <c r="AI133" s="270"/>
      <c r="AJ133" s="270"/>
      <c r="AK133" s="270"/>
      <c r="AL133" s="270"/>
    </row>
    <row r="134" spans="1:38" s="32" customFormat="1" ht="12.75" customHeight="1">
      <c r="A134" s="33"/>
      <c r="C134" s="34"/>
      <c r="E134" s="258">
        <f>E133/C133</f>
        <v>0.86517857142857146</v>
      </c>
      <c r="F134" s="258">
        <f>F133/D133</f>
        <v>0.94942602040816326</v>
      </c>
      <c r="I134" s="15"/>
      <c r="J134" s="3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9"/>
      <c r="AB134" s="9"/>
      <c r="AC134" s="22"/>
      <c r="AD134" s="9"/>
      <c r="AE134" s="9"/>
      <c r="AF134" s="9"/>
      <c r="AG134" s="9"/>
      <c r="AH134" s="9"/>
      <c r="AI134" s="270"/>
      <c r="AJ134" s="270"/>
      <c r="AK134" s="270"/>
      <c r="AL134" s="270"/>
    </row>
    <row r="137" spans="1:38" s="12" customFormat="1" ht="12.75" customHeight="1">
      <c r="A137" s="51" t="s">
        <v>46</v>
      </c>
      <c r="B137" s="52" t="s">
        <v>422</v>
      </c>
      <c r="C137" s="53"/>
      <c r="D137" s="54"/>
      <c r="E137" s="52" t="s">
        <v>542</v>
      </c>
      <c r="F137" s="52"/>
      <c r="G137" s="51" t="s">
        <v>0</v>
      </c>
      <c r="H137" s="55">
        <v>15</v>
      </c>
      <c r="I137" s="54"/>
      <c r="J137" s="56" t="s">
        <v>26</v>
      </c>
      <c r="K137" s="52">
        <v>0</v>
      </c>
      <c r="L137" s="51"/>
      <c r="M137" s="57"/>
      <c r="N137" s="52"/>
      <c r="O137" s="5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9"/>
      <c r="AA137" s="9"/>
      <c r="AB137" s="9"/>
      <c r="AC137" s="9"/>
      <c r="AD137" s="9"/>
      <c r="AE137" s="9"/>
      <c r="AF137" s="9"/>
      <c r="AG137" s="9"/>
      <c r="AH137" s="9"/>
      <c r="AI137" s="350"/>
      <c r="AJ137" s="350"/>
      <c r="AK137" s="11"/>
    </row>
    <row r="138" spans="1:38" s="16" customFormat="1" ht="12.75" customHeight="1">
      <c r="A138" s="13"/>
      <c r="B138" s="14"/>
      <c r="C138" s="646" t="s">
        <v>1</v>
      </c>
      <c r="D138" s="646"/>
      <c r="E138" s="646" t="s">
        <v>2</v>
      </c>
      <c r="F138" s="646"/>
      <c r="G138" s="646" t="s">
        <v>3</v>
      </c>
      <c r="H138" s="646"/>
      <c r="I138" s="351" t="s">
        <v>4</v>
      </c>
      <c r="J138" s="352"/>
      <c r="K138" s="352"/>
      <c r="L138" s="352"/>
      <c r="M138" s="352"/>
      <c r="N138" s="353"/>
      <c r="O138" s="647" t="s">
        <v>5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9"/>
      <c r="AB138" s="9"/>
      <c r="AC138" s="9"/>
      <c r="AD138" s="9"/>
      <c r="AE138" s="9"/>
      <c r="AF138" s="9"/>
      <c r="AG138" s="9"/>
      <c r="AH138" s="9"/>
      <c r="AI138" s="350"/>
      <c r="AJ138" s="350"/>
      <c r="AK138" s="11"/>
      <c r="AL138" s="11"/>
    </row>
    <row r="139" spans="1:38" s="16" customFormat="1" ht="12.75" customHeight="1">
      <c r="A139" s="17" t="s">
        <v>6</v>
      </c>
      <c r="B139" s="349" t="s">
        <v>7</v>
      </c>
      <c r="C139" s="646"/>
      <c r="D139" s="646"/>
      <c r="E139" s="646"/>
      <c r="F139" s="646"/>
      <c r="G139" s="646"/>
      <c r="H139" s="646"/>
      <c r="I139" s="348" t="s">
        <v>8</v>
      </c>
      <c r="J139" s="348" t="s">
        <v>60</v>
      </c>
      <c r="K139" s="348" t="s">
        <v>10</v>
      </c>
      <c r="L139" s="348"/>
      <c r="M139" s="646" t="s">
        <v>12</v>
      </c>
      <c r="N139" s="646"/>
      <c r="O139" s="647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9"/>
      <c r="AB139" s="9"/>
      <c r="AC139" s="9"/>
      <c r="AD139" s="9"/>
      <c r="AE139" s="9"/>
      <c r="AF139" s="9"/>
      <c r="AG139" s="9"/>
      <c r="AH139" s="9"/>
      <c r="AI139" s="350"/>
      <c r="AJ139" s="350"/>
      <c r="AK139" s="11"/>
      <c r="AL139" s="11"/>
    </row>
    <row r="140" spans="1:38" s="16" customFormat="1" ht="12.75" customHeight="1">
      <c r="A140" s="13"/>
      <c r="B140" s="14"/>
      <c r="C140" s="348" t="s">
        <v>13</v>
      </c>
      <c r="D140" s="348" t="s">
        <v>14</v>
      </c>
      <c r="E140" s="348" t="s">
        <v>13</v>
      </c>
      <c r="F140" s="348" t="s">
        <v>14</v>
      </c>
      <c r="G140" s="348" t="s">
        <v>13</v>
      </c>
      <c r="H140" s="348" t="s">
        <v>14</v>
      </c>
      <c r="I140" s="348" t="s">
        <v>13</v>
      </c>
      <c r="J140" s="348" t="s">
        <v>14</v>
      </c>
      <c r="K140" s="348" t="s">
        <v>13</v>
      </c>
      <c r="L140" s="348" t="s">
        <v>14</v>
      </c>
      <c r="M140" s="348"/>
      <c r="N140" s="348"/>
      <c r="O140" s="647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9" t="s">
        <v>15</v>
      </c>
      <c r="AB140" s="9" t="s">
        <v>16</v>
      </c>
      <c r="AC140" s="9" t="s">
        <v>17</v>
      </c>
      <c r="AD140" s="9" t="s">
        <v>18</v>
      </c>
      <c r="AE140" s="9" t="s">
        <v>19</v>
      </c>
      <c r="AF140" s="9" t="s">
        <v>20</v>
      </c>
      <c r="AG140" s="9"/>
      <c r="AH140" s="9"/>
      <c r="AI140" s="350"/>
      <c r="AJ140" s="350"/>
      <c r="AK140" s="11"/>
      <c r="AL140" s="11"/>
    </row>
    <row r="141" spans="1:38" s="16" customFormat="1" ht="12.75" customHeight="1">
      <c r="A141" s="24" t="s">
        <v>31</v>
      </c>
      <c r="B141" s="349">
        <f>B124+7</f>
        <v>43189</v>
      </c>
      <c r="C141" s="348">
        <v>500</v>
      </c>
      <c r="D141" s="348">
        <v>7700</v>
      </c>
      <c r="E141" s="26">
        <v>127</v>
      </c>
      <c r="F141" s="26">
        <v>2916</v>
      </c>
      <c r="G141" s="348">
        <f t="shared" ref="G141:G150" si="62">E141-C141</f>
        <v>-373</v>
      </c>
      <c r="H141" s="348">
        <f t="shared" ref="H141:H150" si="63">F141-D141</f>
        <v>-4784</v>
      </c>
      <c r="I141" s="26">
        <v>34</v>
      </c>
      <c r="J141" s="26">
        <v>496</v>
      </c>
      <c r="K141" s="26"/>
      <c r="L141" s="26"/>
      <c r="M141" s="20">
        <f t="shared" ref="M141:M149" si="64">I141+K141</f>
        <v>34</v>
      </c>
      <c r="N141" s="20">
        <f t="shared" ref="N141:N149" si="65">J141+L141</f>
        <v>496</v>
      </c>
      <c r="O141" s="21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9">
        <f>H137</f>
        <v>15</v>
      </c>
      <c r="AB141" s="9" t="str">
        <f>E137</f>
        <v>NCT-TDD-005-S</v>
      </c>
      <c r="AC141" s="22" t="str">
        <f>A137</f>
        <v>NCT</v>
      </c>
      <c r="AD141" s="9" t="str">
        <f t="shared" ref="AD141:AD149" si="66">A141</f>
        <v>DLC</v>
      </c>
      <c r="AE141" s="9">
        <f t="shared" ref="AE141:AE149" si="67">C141</f>
        <v>500</v>
      </c>
      <c r="AF141" s="23">
        <f t="shared" ref="AF141:AF149" si="68">E141</f>
        <v>127</v>
      </c>
      <c r="AG141" s="9"/>
      <c r="AH141" s="9"/>
      <c r="AI141" s="350"/>
      <c r="AJ141" s="350"/>
      <c r="AK141" s="11"/>
      <c r="AL141" s="11"/>
    </row>
    <row r="142" spans="1:38" s="16" customFormat="1" ht="12.75" customHeight="1">
      <c r="A142" s="24" t="s">
        <v>32</v>
      </c>
      <c r="B142" s="349">
        <f>B125+7</f>
        <v>43191</v>
      </c>
      <c r="C142" s="348">
        <v>510</v>
      </c>
      <c r="D142" s="348">
        <v>7850</v>
      </c>
      <c r="E142" s="26">
        <v>399</v>
      </c>
      <c r="F142" s="26">
        <v>6693</v>
      </c>
      <c r="G142" s="348">
        <f t="shared" si="62"/>
        <v>-111</v>
      </c>
      <c r="H142" s="348">
        <f t="shared" si="63"/>
        <v>-1157</v>
      </c>
      <c r="I142" s="26">
        <v>80</v>
      </c>
      <c r="J142" s="26">
        <v>1498</v>
      </c>
      <c r="K142" s="26"/>
      <c r="L142" s="26"/>
      <c r="M142" s="20">
        <f t="shared" si="64"/>
        <v>80</v>
      </c>
      <c r="N142" s="20">
        <f t="shared" si="65"/>
        <v>1498</v>
      </c>
      <c r="O142" s="21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9">
        <f>H137</f>
        <v>15</v>
      </c>
      <c r="AB142" s="9" t="str">
        <f>E137</f>
        <v>NCT-TDD-005-S</v>
      </c>
      <c r="AC142" s="22" t="str">
        <f>A137</f>
        <v>NCT</v>
      </c>
      <c r="AD142" s="9" t="str">
        <f t="shared" si="66"/>
        <v>TSN</v>
      </c>
      <c r="AE142" s="9">
        <f t="shared" si="67"/>
        <v>510</v>
      </c>
      <c r="AF142" s="23">
        <f t="shared" si="68"/>
        <v>399</v>
      </c>
      <c r="AG142" s="9"/>
      <c r="AH142" s="9"/>
      <c r="AI142" s="350"/>
      <c r="AJ142" s="350"/>
      <c r="AK142" s="11"/>
      <c r="AL142" s="11"/>
    </row>
    <row r="143" spans="1:38" s="16" customFormat="1" ht="12.75" customHeight="1">
      <c r="A143" s="24" t="s">
        <v>27</v>
      </c>
      <c r="B143" s="349">
        <f>B126+7</f>
        <v>43193</v>
      </c>
      <c r="C143" s="348">
        <v>510</v>
      </c>
      <c r="D143" s="348">
        <v>7500</v>
      </c>
      <c r="E143" s="20">
        <v>180</v>
      </c>
      <c r="F143" s="20">
        <v>1900</v>
      </c>
      <c r="G143" s="348">
        <f t="shared" si="62"/>
        <v>-330</v>
      </c>
      <c r="H143" s="348">
        <f t="shared" si="63"/>
        <v>-5600</v>
      </c>
      <c r="I143" s="26">
        <v>18</v>
      </c>
      <c r="J143" s="26">
        <v>240</v>
      </c>
      <c r="K143" s="20"/>
      <c r="L143" s="20"/>
      <c r="M143" s="20">
        <f t="shared" si="64"/>
        <v>18</v>
      </c>
      <c r="N143" s="20">
        <f t="shared" si="65"/>
        <v>240</v>
      </c>
      <c r="O143" s="21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9">
        <f>H137</f>
        <v>15</v>
      </c>
      <c r="AB143" s="9" t="str">
        <f>E137</f>
        <v>NCT-TDD-005-S</v>
      </c>
      <c r="AC143" s="22" t="str">
        <f>A137</f>
        <v>NCT</v>
      </c>
      <c r="AD143" s="9" t="str">
        <f t="shared" si="66"/>
        <v>TAO</v>
      </c>
      <c r="AE143" s="9">
        <f t="shared" si="67"/>
        <v>510</v>
      </c>
      <c r="AF143" s="23">
        <f t="shared" si="68"/>
        <v>180</v>
      </c>
      <c r="AG143" s="9"/>
      <c r="AH143" s="9"/>
      <c r="AI143" s="350"/>
      <c r="AJ143" s="350"/>
      <c r="AK143" s="11"/>
      <c r="AL143" s="11"/>
    </row>
    <row r="144" spans="1:38" s="16" customFormat="1" ht="12.75" customHeight="1">
      <c r="A144" s="24" t="s">
        <v>60</v>
      </c>
      <c r="B144" s="349">
        <f>B127+7</f>
        <v>43196</v>
      </c>
      <c r="C144" s="348"/>
      <c r="D144" s="348"/>
      <c r="E144" s="20"/>
      <c r="F144" s="20"/>
      <c r="G144" s="348">
        <f t="shared" si="62"/>
        <v>0</v>
      </c>
      <c r="H144" s="348">
        <f t="shared" si="63"/>
        <v>0</v>
      </c>
      <c r="I144" s="20"/>
      <c r="J144" s="20"/>
      <c r="K144" s="20"/>
      <c r="L144" s="20"/>
      <c r="M144" s="20">
        <f t="shared" si="64"/>
        <v>0</v>
      </c>
      <c r="N144" s="20">
        <f t="shared" si="65"/>
        <v>0</v>
      </c>
      <c r="O144" s="21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9">
        <f>H137</f>
        <v>15</v>
      </c>
      <c r="AB144" s="9" t="str">
        <f>E137</f>
        <v>NCT-TDD-005-S</v>
      </c>
      <c r="AC144" s="22" t="str">
        <f>A137</f>
        <v>NCT</v>
      </c>
      <c r="AD144" s="9" t="str">
        <f t="shared" si="66"/>
        <v>HKG</v>
      </c>
      <c r="AE144" s="9">
        <f t="shared" si="67"/>
        <v>0</v>
      </c>
      <c r="AF144" s="23">
        <f t="shared" si="68"/>
        <v>0</v>
      </c>
      <c r="AG144" s="9"/>
      <c r="AH144" s="9"/>
      <c r="AI144" s="350"/>
      <c r="AJ144" s="350"/>
      <c r="AK144" s="11"/>
      <c r="AL144" s="11"/>
    </row>
    <row r="145" spans="1:38" s="16" customFormat="1" ht="12.75" customHeight="1">
      <c r="A145" s="24" t="s">
        <v>365</v>
      </c>
      <c r="B145" s="349">
        <f>B128+7</f>
        <v>43197</v>
      </c>
      <c r="C145" s="348">
        <v>430</v>
      </c>
      <c r="D145" s="348">
        <v>5850</v>
      </c>
      <c r="E145" s="26">
        <v>200</v>
      </c>
      <c r="F145" s="26">
        <v>3100</v>
      </c>
      <c r="G145" s="348">
        <f t="shared" si="62"/>
        <v>-230</v>
      </c>
      <c r="H145" s="348">
        <f t="shared" si="63"/>
        <v>-2750</v>
      </c>
      <c r="I145" s="20"/>
      <c r="J145" s="20"/>
      <c r="K145" s="20"/>
      <c r="L145" s="20"/>
      <c r="M145" s="20">
        <f t="shared" si="64"/>
        <v>0</v>
      </c>
      <c r="N145" s="20">
        <f t="shared" si="65"/>
        <v>0</v>
      </c>
      <c r="O145" s="21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9">
        <f>H137</f>
        <v>15</v>
      </c>
      <c r="AB145" s="9" t="str">
        <f>E137</f>
        <v>NCT-TDD-005-S</v>
      </c>
      <c r="AC145" s="22" t="str">
        <f>A137</f>
        <v>NCT</v>
      </c>
      <c r="AD145" s="9" t="str">
        <f t="shared" si="66"/>
        <v>HUA</v>
      </c>
      <c r="AE145" s="9">
        <f t="shared" si="67"/>
        <v>430</v>
      </c>
      <c r="AF145" s="23">
        <f t="shared" si="68"/>
        <v>200</v>
      </c>
      <c r="AG145" s="9"/>
      <c r="AH145" s="9"/>
      <c r="AI145" s="350"/>
      <c r="AJ145" s="350"/>
      <c r="AK145" s="11"/>
      <c r="AL145" s="11"/>
    </row>
    <row r="146" spans="1:38" s="16" customFormat="1" ht="12.75" customHeight="1">
      <c r="A146" s="24"/>
      <c r="B146" s="349"/>
      <c r="C146" s="348"/>
      <c r="D146" s="348"/>
      <c r="E146" s="20"/>
      <c r="F146" s="20"/>
      <c r="G146" s="348">
        <f t="shared" si="62"/>
        <v>0</v>
      </c>
      <c r="H146" s="348">
        <f t="shared" si="63"/>
        <v>0</v>
      </c>
      <c r="I146" s="20"/>
      <c r="J146" s="20"/>
      <c r="K146" s="20"/>
      <c r="L146" s="20"/>
      <c r="M146" s="20">
        <f t="shared" si="64"/>
        <v>0</v>
      </c>
      <c r="N146" s="20">
        <f t="shared" si="65"/>
        <v>0</v>
      </c>
      <c r="O146" s="21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9">
        <f>H137</f>
        <v>15</v>
      </c>
      <c r="AB146" s="9" t="str">
        <f>E137</f>
        <v>NCT-TDD-005-S</v>
      </c>
      <c r="AC146" s="22" t="str">
        <f>A137</f>
        <v>NCT</v>
      </c>
      <c r="AD146" s="9">
        <f t="shared" si="66"/>
        <v>0</v>
      </c>
      <c r="AE146" s="9">
        <f t="shared" si="67"/>
        <v>0</v>
      </c>
      <c r="AF146" s="23">
        <f t="shared" si="68"/>
        <v>0</v>
      </c>
      <c r="AG146" s="9"/>
      <c r="AH146" s="9"/>
      <c r="AI146" s="350"/>
      <c r="AJ146" s="350"/>
      <c r="AK146" s="11"/>
      <c r="AL146" s="11"/>
    </row>
    <row r="147" spans="1:38" s="16" customFormat="1" ht="12.75" customHeight="1">
      <c r="A147" s="24"/>
      <c r="B147" s="349"/>
      <c r="C147" s="348"/>
      <c r="D147" s="348"/>
      <c r="E147" s="20"/>
      <c r="F147" s="20"/>
      <c r="G147" s="348">
        <f t="shared" si="62"/>
        <v>0</v>
      </c>
      <c r="H147" s="348">
        <f t="shared" si="63"/>
        <v>0</v>
      </c>
      <c r="I147" s="20"/>
      <c r="J147" s="20"/>
      <c r="K147" s="20"/>
      <c r="L147" s="20"/>
      <c r="M147" s="20">
        <f t="shared" si="64"/>
        <v>0</v>
      </c>
      <c r="N147" s="20">
        <f t="shared" si="65"/>
        <v>0</v>
      </c>
      <c r="O147" s="21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9">
        <f>H137</f>
        <v>15</v>
      </c>
      <c r="AB147" s="9" t="str">
        <f>E137</f>
        <v>NCT-TDD-005-S</v>
      </c>
      <c r="AC147" s="22" t="str">
        <f>A137</f>
        <v>NCT</v>
      </c>
      <c r="AD147" s="9">
        <f t="shared" si="66"/>
        <v>0</v>
      </c>
      <c r="AE147" s="9">
        <f t="shared" si="67"/>
        <v>0</v>
      </c>
      <c r="AF147" s="23">
        <f t="shared" si="68"/>
        <v>0</v>
      </c>
      <c r="AG147" s="9"/>
      <c r="AH147" s="9"/>
      <c r="AI147" s="350"/>
      <c r="AJ147" s="350"/>
      <c r="AK147" s="11"/>
      <c r="AL147" s="11"/>
    </row>
    <row r="148" spans="1:38" s="16" customFormat="1" ht="12.75" customHeight="1">
      <c r="A148" s="413" t="s">
        <v>500</v>
      </c>
      <c r="B148" s="27"/>
      <c r="C148" s="348"/>
      <c r="D148" s="348"/>
      <c r="E148" s="20">
        <v>60</v>
      </c>
      <c r="F148" s="20">
        <v>135</v>
      </c>
      <c r="G148" s="348">
        <f t="shared" si="62"/>
        <v>60</v>
      </c>
      <c r="H148" s="348">
        <f t="shared" si="63"/>
        <v>135</v>
      </c>
      <c r="I148" s="20"/>
      <c r="J148" s="20"/>
      <c r="K148" s="20"/>
      <c r="L148" s="20"/>
      <c r="M148" s="20">
        <f t="shared" si="64"/>
        <v>0</v>
      </c>
      <c r="N148" s="20">
        <f t="shared" si="65"/>
        <v>0</v>
      </c>
      <c r="O148" s="21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9">
        <f>H137</f>
        <v>15</v>
      </c>
      <c r="AB148" s="9" t="str">
        <f>E137</f>
        <v>NCT-TDD-005-S</v>
      </c>
      <c r="AC148" s="22" t="str">
        <f>A137</f>
        <v>NCT</v>
      </c>
      <c r="AD148" s="9" t="str">
        <f t="shared" si="66"/>
        <v>冷空箱</v>
      </c>
      <c r="AE148" s="9">
        <f t="shared" si="67"/>
        <v>0</v>
      </c>
      <c r="AF148" s="23">
        <f t="shared" si="68"/>
        <v>60</v>
      </c>
      <c r="AG148" s="9"/>
      <c r="AH148" s="9"/>
      <c r="AI148" s="350"/>
      <c r="AJ148" s="350"/>
      <c r="AK148" s="11"/>
      <c r="AL148" s="11"/>
    </row>
    <row r="149" spans="1:38" s="16" customFormat="1" ht="12.75" customHeight="1">
      <c r="A149" s="24" t="s">
        <v>21</v>
      </c>
      <c r="B149" s="349"/>
      <c r="C149" s="348"/>
      <c r="D149" s="348"/>
      <c r="E149" s="20"/>
      <c r="F149" s="20"/>
      <c r="G149" s="348">
        <f t="shared" si="62"/>
        <v>0</v>
      </c>
      <c r="H149" s="348">
        <f t="shared" si="63"/>
        <v>0</v>
      </c>
      <c r="I149" s="20"/>
      <c r="J149" s="20"/>
      <c r="K149" s="20"/>
      <c r="L149" s="20"/>
      <c r="M149" s="20">
        <f t="shared" si="64"/>
        <v>0</v>
      </c>
      <c r="N149" s="20">
        <f t="shared" si="65"/>
        <v>0</v>
      </c>
      <c r="O149" s="21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9">
        <f>H137</f>
        <v>15</v>
      </c>
      <c r="AB149" s="9" t="str">
        <f>E137</f>
        <v>NCT-TDD-005-S</v>
      </c>
      <c r="AC149" s="22" t="str">
        <f>A137</f>
        <v>NCT</v>
      </c>
      <c r="AD149" s="9" t="str">
        <f t="shared" si="66"/>
        <v>COSCO T/S</v>
      </c>
      <c r="AE149" s="9">
        <f t="shared" si="67"/>
        <v>0</v>
      </c>
      <c r="AF149" s="23">
        <f t="shared" si="68"/>
        <v>0</v>
      </c>
      <c r="AG149" s="9"/>
      <c r="AH149" s="9"/>
      <c r="AI149" s="350"/>
      <c r="AJ149" s="350"/>
      <c r="AK149" s="11"/>
      <c r="AL149" s="11"/>
    </row>
    <row r="150" spans="1:38" s="32" customFormat="1" ht="12.75" customHeight="1">
      <c r="A150" s="24" t="s">
        <v>22</v>
      </c>
      <c r="B150" s="28"/>
      <c r="C150" s="29">
        <v>1820</v>
      </c>
      <c r="D150" s="29">
        <v>25480</v>
      </c>
      <c r="E150" s="30">
        <f>SUM(E141:E149)</f>
        <v>966</v>
      </c>
      <c r="F150" s="30">
        <f>SUM(F141:F149)</f>
        <v>14744</v>
      </c>
      <c r="G150" s="29">
        <f t="shared" si="62"/>
        <v>-854</v>
      </c>
      <c r="H150" s="29">
        <f t="shared" si="63"/>
        <v>-10736</v>
      </c>
      <c r="I150" s="31">
        <f t="shared" ref="I150:N150" si="69">SUM(I141:I149)</f>
        <v>132</v>
      </c>
      <c r="J150" s="31">
        <f t="shared" si="69"/>
        <v>2234</v>
      </c>
      <c r="K150" s="31">
        <f t="shared" si="69"/>
        <v>0</v>
      </c>
      <c r="L150" s="31">
        <f t="shared" si="69"/>
        <v>0</v>
      </c>
      <c r="M150" s="31">
        <f t="shared" si="69"/>
        <v>132</v>
      </c>
      <c r="N150" s="31">
        <f t="shared" si="69"/>
        <v>2234</v>
      </c>
      <c r="O150" s="21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9"/>
      <c r="AB150" s="9"/>
      <c r="AC150" s="22"/>
      <c r="AD150" s="9"/>
      <c r="AE150" s="9"/>
      <c r="AF150" s="9"/>
      <c r="AG150" s="9"/>
      <c r="AH150" s="9"/>
      <c r="AI150" s="350"/>
      <c r="AJ150" s="350"/>
      <c r="AK150" s="350"/>
      <c r="AL150" s="350"/>
    </row>
    <row r="151" spans="1:38" s="32" customFormat="1" ht="12.75" customHeight="1">
      <c r="A151" s="33"/>
      <c r="C151" s="34"/>
      <c r="E151" s="258">
        <f>E150/C150</f>
        <v>0.53076923076923077</v>
      </c>
      <c r="F151" s="258">
        <f>F150/D150</f>
        <v>0.5786499215070644</v>
      </c>
      <c r="I151" s="15"/>
      <c r="J151" s="3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9"/>
      <c r="AB151" s="9"/>
      <c r="AC151" s="22"/>
      <c r="AD151" s="9"/>
      <c r="AE151" s="9"/>
      <c r="AF151" s="9"/>
      <c r="AG151" s="9"/>
      <c r="AH151" s="9"/>
      <c r="AI151" s="350"/>
      <c r="AJ151" s="350"/>
      <c r="AK151" s="350"/>
      <c r="AL151" s="350"/>
    </row>
    <row r="154" spans="1:38" s="12" customFormat="1" ht="12.75" customHeight="1">
      <c r="A154" s="51" t="s">
        <v>46</v>
      </c>
      <c r="B154" s="52" t="s">
        <v>688</v>
      </c>
      <c r="C154" s="53"/>
      <c r="D154" s="54"/>
      <c r="E154" s="52" t="s">
        <v>689</v>
      </c>
      <c r="F154" s="52"/>
      <c r="G154" s="51" t="s">
        <v>0</v>
      </c>
      <c r="H154" s="55">
        <v>16</v>
      </c>
      <c r="I154" s="54"/>
      <c r="J154" s="56" t="s">
        <v>26</v>
      </c>
      <c r="K154" s="52">
        <v>0</v>
      </c>
      <c r="L154" s="51"/>
      <c r="M154" s="57"/>
      <c r="N154" s="52"/>
      <c r="O154" s="5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  <c r="AA154" s="9"/>
      <c r="AB154" s="9"/>
      <c r="AC154" s="9"/>
      <c r="AD154" s="9"/>
      <c r="AE154" s="9"/>
      <c r="AF154" s="9"/>
      <c r="AG154" s="9"/>
      <c r="AH154" s="9"/>
      <c r="AI154" s="407"/>
      <c r="AJ154" s="407"/>
      <c r="AK154" s="11"/>
    </row>
    <row r="155" spans="1:38" s="16" customFormat="1" ht="12.75" customHeight="1">
      <c r="A155" s="13"/>
      <c r="B155" s="14"/>
      <c r="C155" s="646" t="s">
        <v>1</v>
      </c>
      <c r="D155" s="646"/>
      <c r="E155" s="646" t="s">
        <v>2</v>
      </c>
      <c r="F155" s="646"/>
      <c r="G155" s="646" t="s">
        <v>3</v>
      </c>
      <c r="H155" s="646"/>
      <c r="I155" s="351" t="s">
        <v>4</v>
      </c>
      <c r="J155" s="352"/>
      <c r="K155" s="352"/>
      <c r="L155" s="352"/>
      <c r="M155" s="352"/>
      <c r="N155" s="353"/>
      <c r="O155" s="647" t="s">
        <v>5</v>
      </c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9"/>
      <c r="AB155" s="9"/>
      <c r="AC155" s="9"/>
      <c r="AD155" s="9"/>
      <c r="AE155" s="9"/>
      <c r="AF155" s="9"/>
      <c r="AG155" s="9"/>
      <c r="AH155" s="9"/>
      <c r="AI155" s="407"/>
      <c r="AJ155" s="407"/>
      <c r="AK155" s="11"/>
      <c r="AL155" s="11"/>
    </row>
    <row r="156" spans="1:38" s="16" customFormat="1" ht="12.75" customHeight="1">
      <c r="A156" s="17" t="s">
        <v>6</v>
      </c>
      <c r="B156" s="406" t="s">
        <v>7</v>
      </c>
      <c r="C156" s="646"/>
      <c r="D156" s="646"/>
      <c r="E156" s="646"/>
      <c r="F156" s="646"/>
      <c r="G156" s="646"/>
      <c r="H156" s="646"/>
      <c r="I156" s="405" t="s">
        <v>8</v>
      </c>
      <c r="J156" s="405" t="s">
        <v>60</v>
      </c>
      <c r="K156" s="405" t="s">
        <v>10</v>
      </c>
      <c r="L156" s="405"/>
      <c r="M156" s="646" t="s">
        <v>12</v>
      </c>
      <c r="N156" s="646"/>
      <c r="O156" s="647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9"/>
      <c r="AB156" s="9"/>
      <c r="AC156" s="9"/>
      <c r="AD156" s="9"/>
      <c r="AE156" s="9"/>
      <c r="AF156" s="9"/>
      <c r="AG156" s="9"/>
      <c r="AH156" s="9"/>
      <c r="AI156" s="407"/>
      <c r="AJ156" s="407"/>
      <c r="AK156" s="11"/>
      <c r="AL156" s="11"/>
    </row>
    <row r="157" spans="1:38" s="16" customFormat="1" ht="12.75" customHeight="1">
      <c r="A157" s="13"/>
      <c r="B157" s="14"/>
      <c r="C157" s="405" t="s">
        <v>13</v>
      </c>
      <c r="D157" s="405" t="s">
        <v>14</v>
      </c>
      <c r="E157" s="405" t="s">
        <v>13</v>
      </c>
      <c r="F157" s="405" t="s">
        <v>14</v>
      </c>
      <c r="G157" s="405" t="s">
        <v>13</v>
      </c>
      <c r="H157" s="405" t="s">
        <v>14</v>
      </c>
      <c r="I157" s="405" t="s">
        <v>13</v>
      </c>
      <c r="J157" s="405" t="s">
        <v>14</v>
      </c>
      <c r="K157" s="405" t="s">
        <v>13</v>
      </c>
      <c r="L157" s="405" t="s">
        <v>14</v>
      </c>
      <c r="M157" s="405"/>
      <c r="N157" s="405"/>
      <c r="O157" s="647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9" t="s">
        <v>15</v>
      </c>
      <c r="AB157" s="9" t="s">
        <v>16</v>
      </c>
      <c r="AC157" s="9" t="s">
        <v>17</v>
      </c>
      <c r="AD157" s="9" t="s">
        <v>18</v>
      </c>
      <c r="AE157" s="9" t="s">
        <v>19</v>
      </c>
      <c r="AF157" s="9" t="s">
        <v>20</v>
      </c>
      <c r="AG157" s="9"/>
      <c r="AH157" s="9"/>
      <c r="AI157" s="407"/>
      <c r="AJ157" s="407"/>
      <c r="AK157" s="11"/>
      <c r="AL157" s="11"/>
    </row>
    <row r="158" spans="1:38" s="16" customFormat="1" ht="12.75" customHeight="1">
      <c r="A158" s="24" t="s">
        <v>31</v>
      </c>
      <c r="B158" s="406">
        <f>B141+7</f>
        <v>43196</v>
      </c>
      <c r="C158" s="405">
        <v>250</v>
      </c>
      <c r="D158" s="405">
        <v>3750</v>
      </c>
      <c r="E158" s="26">
        <v>132</v>
      </c>
      <c r="F158" s="26">
        <v>3056</v>
      </c>
      <c r="G158" s="405">
        <f t="shared" ref="G158:G167" si="70">E158-C158</f>
        <v>-118</v>
      </c>
      <c r="H158" s="405">
        <f t="shared" ref="H158:H167" si="71">F158-D158</f>
        <v>-694</v>
      </c>
      <c r="I158" s="26">
        <v>91</v>
      </c>
      <c r="J158" s="26">
        <v>1419</v>
      </c>
      <c r="K158" s="26"/>
      <c r="L158" s="26"/>
      <c r="M158" s="20">
        <f t="shared" ref="M158:M166" si="72">I158+K158</f>
        <v>91</v>
      </c>
      <c r="N158" s="20">
        <f t="shared" ref="N158:N166" si="73">J158+L158</f>
        <v>1419</v>
      </c>
      <c r="O158" s="21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9">
        <f>H154</f>
        <v>16</v>
      </c>
      <c r="AB158" s="9" t="str">
        <f>E154</f>
        <v>NCT-Q2V-027-S</v>
      </c>
      <c r="AC158" s="22" t="str">
        <f>A154</f>
        <v>NCT</v>
      </c>
      <c r="AD158" s="9" t="str">
        <f t="shared" ref="AD158:AD166" si="74">A158</f>
        <v>DLC</v>
      </c>
      <c r="AE158" s="9">
        <f t="shared" ref="AE158:AE166" si="75">C158</f>
        <v>250</v>
      </c>
      <c r="AF158" s="23">
        <f t="shared" ref="AF158:AF166" si="76">E158</f>
        <v>132</v>
      </c>
      <c r="AG158" s="9"/>
      <c r="AH158" s="9"/>
      <c r="AI158" s="407"/>
      <c r="AJ158" s="407"/>
      <c r="AK158" s="11"/>
      <c r="AL158" s="11"/>
    </row>
    <row r="159" spans="1:38" s="16" customFormat="1" ht="12.75" customHeight="1">
      <c r="A159" s="24" t="s">
        <v>32</v>
      </c>
      <c r="B159" s="406">
        <f>B142+7</f>
        <v>43198</v>
      </c>
      <c r="C159" s="405">
        <v>260</v>
      </c>
      <c r="D159" s="405">
        <v>3900</v>
      </c>
      <c r="E159" s="26">
        <v>257</v>
      </c>
      <c r="F159" s="26">
        <v>3655</v>
      </c>
      <c r="G159" s="405">
        <f t="shared" si="70"/>
        <v>-3</v>
      </c>
      <c r="H159" s="405">
        <f t="shared" si="71"/>
        <v>-245</v>
      </c>
      <c r="I159" s="26">
        <v>31</v>
      </c>
      <c r="J159" s="26">
        <v>420</v>
      </c>
      <c r="K159" s="26"/>
      <c r="L159" s="26"/>
      <c r="M159" s="20">
        <f t="shared" si="72"/>
        <v>31</v>
      </c>
      <c r="N159" s="20">
        <f t="shared" si="73"/>
        <v>420</v>
      </c>
      <c r="O159" s="21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9">
        <f>H154</f>
        <v>16</v>
      </c>
      <c r="AB159" s="9" t="str">
        <f>E154</f>
        <v>NCT-Q2V-027-S</v>
      </c>
      <c r="AC159" s="22" t="str">
        <f>A154</f>
        <v>NCT</v>
      </c>
      <c r="AD159" s="9" t="str">
        <f t="shared" si="74"/>
        <v>TSN</v>
      </c>
      <c r="AE159" s="9">
        <f t="shared" si="75"/>
        <v>260</v>
      </c>
      <c r="AF159" s="23">
        <f t="shared" si="76"/>
        <v>257</v>
      </c>
      <c r="AG159" s="9"/>
      <c r="AH159" s="9"/>
      <c r="AI159" s="407"/>
      <c r="AJ159" s="407"/>
      <c r="AK159" s="11"/>
      <c r="AL159" s="11"/>
    </row>
    <row r="160" spans="1:38" s="16" customFormat="1" ht="12.75" customHeight="1">
      <c r="A160" s="24" t="s">
        <v>27</v>
      </c>
      <c r="B160" s="406">
        <f>B143+7</f>
        <v>43200</v>
      </c>
      <c r="C160" s="405">
        <v>260</v>
      </c>
      <c r="D160" s="405">
        <v>3600</v>
      </c>
      <c r="E160" s="26">
        <v>220</v>
      </c>
      <c r="F160" s="26">
        <v>2900</v>
      </c>
      <c r="G160" s="405">
        <f t="shared" si="70"/>
        <v>-40</v>
      </c>
      <c r="H160" s="405">
        <f t="shared" si="71"/>
        <v>-700</v>
      </c>
      <c r="I160" s="26">
        <v>40</v>
      </c>
      <c r="J160" s="26">
        <v>280</v>
      </c>
      <c r="K160" s="20"/>
      <c r="L160" s="20"/>
      <c r="M160" s="20">
        <f t="shared" si="72"/>
        <v>40</v>
      </c>
      <c r="N160" s="20">
        <f t="shared" si="73"/>
        <v>280</v>
      </c>
      <c r="O160" s="21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9">
        <f>H154</f>
        <v>16</v>
      </c>
      <c r="AB160" s="9" t="str">
        <f>E154</f>
        <v>NCT-Q2V-027-S</v>
      </c>
      <c r="AC160" s="22" t="str">
        <f>A154</f>
        <v>NCT</v>
      </c>
      <c r="AD160" s="9" t="str">
        <f t="shared" si="74"/>
        <v>TAO</v>
      </c>
      <c r="AE160" s="9">
        <f t="shared" si="75"/>
        <v>260</v>
      </c>
      <c r="AF160" s="23">
        <f t="shared" si="76"/>
        <v>220</v>
      </c>
      <c r="AG160" s="9"/>
      <c r="AH160" s="9"/>
      <c r="AI160" s="407"/>
      <c r="AJ160" s="407"/>
      <c r="AK160" s="11"/>
      <c r="AL160" s="11"/>
    </row>
    <row r="161" spans="1:38" s="16" customFormat="1" ht="12.75" customHeight="1">
      <c r="A161" s="24" t="s">
        <v>60</v>
      </c>
      <c r="B161" s="406">
        <f>B144+7</f>
        <v>43203</v>
      </c>
      <c r="C161" s="405"/>
      <c r="D161" s="405"/>
      <c r="E161" s="20"/>
      <c r="F161" s="20"/>
      <c r="G161" s="405">
        <f t="shared" si="70"/>
        <v>0</v>
      </c>
      <c r="H161" s="405">
        <f t="shared" si="71"/>
        <v>0</v>
      </c>
      <c r="I161" s="20"/>
      <c r="J161" s="20"/>
      <c r="K161" s="20"/>
      <c r="L161" s="20"/>
      <c r="M161" s="20">
        <f t="shared" si="72"/>
        <v>0</v>
      </c>
      <c r="N161" s="20">
        <f t="shared" si="73"/>
        <v>0</v>
      </c>
      <c r="O161" s="21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9">
        <f>H154</f>
        <v>16</v>
      </c>
      <c r="AB161" s="9" t="str">
        <f>E154</f>
        <v>NCT-Q2V-027-S</v>
      </c>
      <c r="AC161" s="22" t="str">
        <f>A154</f>
        <v>NCT</v>
      </c>
      <c r="AD161" s="9" t="str">
        <f t="shared" si="74"/>
        <v>HKG</v>
      </c>
      <c r="AE161" s="9">
        <f t="shared" si="75"/>
        <v>0</v>
      </c>
      <c r="AF161" s="23">
        <f t="shared" si="76"/>
        <v>0</v>
      </c>
      <c r="AG161" s="9"/>
      <c r="AH161" s="9"/>
      <c r="AI161" s="407"/>
      <c r="AJ161" s="407"/>
      <c r="AK161" s="11"/>
      <c r="AL161" s="11"/>
    </row>
    <row r="162" spans="1:38" s="16" customFormat="1" ht="12.75" customHeight="1">
      <c r="A162" s="24" t="s">
        <v>365</v>
      </c>
      <c r="B162" s="406">
        <f>B145+7</f>
        <v>43204</v>
      </c>
      <c r="C162" s="405">
        <v>180</v>
      </c>
      <c r="D162" s="405">
        <v>2070</v>
      </c>
      <c r="E162" s="26">
        <v>240</v>
      </c>
      <c r="F162" s="26">
        <v>2600</v>
      </c>
      <c r="G162" s="405">
        <f t="shared" si="70"/>
        <v>60</v>
      </c>
      <c r="H162" s="405">
        <f t="shared" si="71"/>
        <v>530</v>
      </c>
      <c r="I162" s="20"/>
      <c r="J162" s="20"/>
      <c r="K162" s="20"/>
      <c r="L162" s="20"/>
      <c r="M162" s="20">
        <f t="shared" si="72"/>
        <v>0</v>
      </c>
      <c r="N162" s="20">
        <f t="shared" si="73"/>
        <v>0</v>
      </c>
      <c r="O162" s="21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9">
        <f>H154</f>
        <v>16</v>
      </c>
      <c r="AB162" s="9" t="str">
        <f>E154</f>
        <v>NCT-Q2V-027-S</v>
      </c>
      <c r="AC162" s="22" t="str">
        <f>A154</f>
        <v>NCT</v>
      </c>
      <c r="AD162" s="9" t="str">
        <f t="shared" si="74"/>
        <v>HUA</v>
      </c>
      <c r="AE162" s="9">
        <f t="shared" si="75"/>
        <v>180</v>
      </c>
      <c r="AF162" s="23">
        <f t="shared" si="76"/>
        <v>240</v>
      </c>
      <c r="AG162" s="9"/>
      <c r="AH162" s="9"/>
      <c r="AI162" s="407"/>
      <c r="AJ162" s="407"/>
      <c r="AK162" s="11"/>
      <c r="AL162" s="11"/>
    </row>
    <row r="163" spans="1:38" s="16" customFormat="1" ht="12.75" customHeight="1">
      <c r="A163" s="24"/>
      <c r="B163" s="406"/>
      <c r="C163" s="405"/>
      <c r="D163" s="405"/>
      <c r="E163" s="20"/>
      <c r="F163" s="20"/>
      <c r="G163" s="405">
        <f t="shared" si="70"/>
        <v>0</v>
      </c>
      <c r="H163" s="405">
        <f t="shared" si="71"/>
        <v>0</v>
      </c>
      <c r="I163" s="20"/>
      <c r="J163" s="20"/>
      <c r="K163" s="20"/>
      <c r="L163" s="20"/>
      <c r="M163" s="20">
        <f t="shared" si="72"/>
        <v>0</v>
      </c>
      <c r="N163" s="20">
        <f t="shared" si="73"/>
        <v>0</v>
      </c>
      <c r="O163" s="21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9">
        <f>H154</f>
        <v>16</v>
      </c>
      <c r="AB163" s="9" t="str">
        <f>E154</f>
        <v>NCT-Q2V-027-S</v>
      </c>
      <c r="AC163" s="22" t="str">
        <f>A154</f>
        <v>NCT</v>
      </c>
      <c r="AD163" s="9">
        <f t="shared" si="74"/>
        <v>0</v>
      </c>
      <c r="AE163" s="9">
        <f t="shared" si="75"/>
        <v>0</v>
      </c>
      <c r="AF163" s="23">
        <f t="shared" si="76"/>
        <v>0</v>
      </c>
      <c r="AG163" s="9"/>
      <c r="AH163" s="9"/>
      <c r="AI163" s="407"/>
      <c r="AJ163" s="407"/>
      <c r="AK163" s="11"/>
      <c r="AL163" s="11"/>
    </row>
    <row r="164" spans="1:38" s="16" customFormat="1" ht="12.75" customHeight="1">
      <c r="A164" s="24"/>
      <c r="B164" s="406"/>
      <c r="C164" s="405"/>
      <c r="D164" s="405"/>
      <c r="E164" s="20"/>
      <c r="F164" s="20"/>
      <c r="G164" s="405">
        <f t="shared" si="70"/>
        <v>0</v>
      </c>
      <c r="H164" s="405">
        <f t="shared" si="71"/>
        <v>0</v>
      </c>
      <c r="I164" s="20"/>
      <c r="J164" s="20"/>
      <c r="K164" s="20"/>
      <c r="L164" s="20"/>
      <c r="M164" s="20">
        <f t="shared" si="72"/>
        <v>0</v>
      </c>
      <c r="N164" s="20">
        <f t="shared" si="73"/>
        <v>0</v>
      </c>
      <c r="O164" s="21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9">
        <f>H154</f>
        <v>16</v>
      </c>
      <c r="AB164" s="9" t="str">
        <f>E154</f>
        <v>NCT-Q2V-027-S</v>
      </c>
      <c r="AC164" s="22" t="str">
        <f>A154</f>
        <v>NCT</v>
      </c>
      <c r="AD164" s="9">
        <f t="shared" si="74"/>
        <v>0</v>
      </c>
      <c r="AE164" s="9">
        <f t="shared" si="75"/>
        <v>0</v>
      </c>
      <c r="AF164" s="23">
        <f t="shared" si="76"/>
        <v>0</v>
      </c>
      <c r="AG164" s="9"/>
      <c r="AH164" s="9"/>
      <c r="AI164" s="407"/>
      <c r="AJ164" s="407"/>
      <c r="AK164" s="11"/>
      <c r="AL164" s="11"/>
    </row>
    <row r="165" spans="1:38" s="16" customFormat="1" ht="12.75" customHeight="1">
      <c r="A165" s="413" t="s">
        <v>500</v>
      </c>
      <c r="B165" s="27"/>
      <c r="C165" s="405"/>
      <c r="D165" s="405"/>
      <c r="E165" s="20"/>
      <c r="F165" s="20"/>
      <c r="G165" s="405">
        <f t="shared" si="70"/>
        <v>0</v>
      </c>
      <c r="H165" s="405">
        <f t="shared" si="71"/>
        <v>0</v>
      </c>
      <c r="I165" s="20"/>
      <c r="J165" s="20"/>
      <c r="K165" s="20"/>
      <c r="L165" s="20"/>
      <c r="M165" s="20">
        <f t="shared" si="72"/>
        <v>0</v>
      </c>
      <c r="N165" s="20">
        <f t="shared" si="73"/>
        <v>0</v>
      </c>
      <c r="O165" s="21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9">
        <f>H154</f>
        <v>16</v>
      </c>
      <c r="AB165" s="9" t="str">
        <f>E154</f>
        <v>NCT-Q2V-027-S</v>
      </c>
      <c r="AC165" s="22" t="str">
        <f>A154</f>
        <v>NCT</v>
      </c>
      <c r="AD165" s="9" t="str">
        <f t="shared" si="74"/>
        <v>冷空箱</v>
      </c>
      <c r="AE165" s="9">
        <f t="shared" si="75"/>
        <v>0</v>
      </c>
      <c r="AF165" s="23">
        <f t="shared" si="76"/>
        <v>0</v>
      </c>
      <c r="AG165" s="9"/>
      <c r="AH165" s="9"/>
      <c r="AI165" s="407"/>
      <c r="AJ165" s="407"/>
      <c r="AK165" s="11"/>
      <c r="AL165" s="11"/>
    </row>
    <row r="166" spans="1:38" s="16" customFormat="1" ht="12.75" customHeight="1">
      <c r="A166" s="24" t="s">
        <v>21</v>
      </c>
      <c r="B166" s="406"/>
      <c r="C166" s="405"/>
      <c r="D166" s="405"/>
      <c r="E166" s="20"/>
      <c r="F166" s="20"/>
      <c r="G166" s="405">
        <f t="shared" si="70"/>
        <v>0</v>
      </c>
      <c r="H166" s="405">
        <f t="shared" si="71"/>
        <v>0</v>
      </c>
      <c r="I166" s="20"/>
      <c r="J166" s="20"/>
      <c r="K166" s="20"/>
      <c r="L166" s="20"/>
      <c r="M166" s="20">
        <f t="shared" si="72"/>
        <v>0</v>
      </c>
      <c r="N166" s="20">
        <f t="shared" si="73"/>
        <v>0</v>
      </c>
      <c r="O166" s="21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9">
        <f>H154</f>
        <v>16</v>
      </c>
      <c r="AB166" s="9" t="str">
        <f>E154</f>
        <v>NCT-Q2V-027-S</v>
      </c>
      <c r="AC166" s="22" t="str">
        <f>A154</f>
        <v>NCT</v>
      </c>
      <c r="AD166" s="9" t="str">
        <f t="shared" si="74"/>
        <v>COSCO T/S</v>
      </c>
      <c r="AE166" s="9">
        <f t="shared" si="75"/>
        <v>0</v>
      </c>
      <c r="AF166" s="23">
        <f t="shared" si="76"/>
        <v>0</v>
      </c>
      <c r="AG166" s="9"/>
      <c r="AH166" s="9"/>
      <c r="AI166" s="407"/>
      <c r="AJ166" s="407"/>
      <c r="AK166" s="11"/>
      <c r="AL166" s="11"/>
    </row>
    <row r="167" spans="1:38" s="32" customFormat="1" ht="12.75" customHeight="1">
      <c r="A167" s="24" t="s">
        <v>22</v>
      </c>
      <c r="B167" s="28"/>
      <c r="C167" s="29">
        <v>920</v>
      </c>
      <c r="D167" s="29">
        <v>12880</v>
      </c>
      <c r="E167" s="30">
        <f>SUM(E158:E166)</f>
        <v>849</v>
      </c>
      <c r="F167" s="30">
        <f>SUM(F158:F166)</f>
        <v>12211</v>
      </c>
      <c r="G167" s="29">
        <f t="shared" si="70"/>
        <v>-71</v>
      </c>
      <c r="H167" s="29">
        <f t="shared" si="71"/>
        <v>-669</v>
      </c>
      <c r="I167" s="31">
        <f t="shared" ref="I167:N167" si="77">SUM(I158:I166)</f>
        <v>162</v>
      </c>
      <c r="J167" s="31">
        <f t="shared" si="77"/>
        <v>2119</v>
      </c>
      <c r="K167" s="31">
        <f t="shared" si="77"/>
        <v>0</v>
      </c>
      <c r="L167" s="31">
        <f t="shared" si="77"/>
        <v>0</v>
      </c>
      <c r="M167" s="31">
        <f t="shared" si="77"/>
        <v>162</v>
      </c>
      <c r="N167" s="31">
        <f t="shared" si="77"/>
        <v>2119</v>
      </c>
      <c r="O167" s="21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9"/>
      <c r="AB167" s="9"/>
      <c r="AC167" s="22"/>
      <c r="AD167" s="9"/>
      <c r="AE167" s="9"/>
      <c r="AF167" s="9"/>
      <c r="AG167" s="9"/>
      <c r="AH167" s="9"/>
      <c r="AI167" s="407"/>
      <c r="AJ167" s="407"/>
      <c r="AK167" s="407"/>
      <c r="AL167" s="407"/>
    </row>
    <row r="168" spans="1:38" s="32" customFormat="1" ht="12.75" customHeight="1">
      <c r="A168" s="33"/>
      <c r="C168" s="34"/>
      <c r="E168" s="258">
        <f>E167/C167</f>
        <v>0.92282608695652169</v>
      </c>
      <c r="F168" s="258">
        <f>F167/D167</f>
        <v>0.94805900621118011</v>
      </c>
      <c r="I168" s="15"/>
      <c r="J168" s="36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9"/>
      <c r="AB168" s="9"/>
      <c r="AC168" s="22"/>
      <c r="AD168" s="9"/>
      <c r="AE168" s="9"/>
      <c r="AF168" s="9"/>
      <c r="AG168" s="9"/>
      <c r="AH168" s="9"/>
      <c r="AI168" s="407"/>
      <c r="AJ168" s="407"/>
      <c r="AK168" s="407"/>
      <c r="AL168" s="407"/>
    </row>
    <row r="171" spans="1:38" s="12" customFormat="1" ht="12.75" customHeight="1">
      <c r="A171" s="51" t="s">
        <v>46</v>
      </c>
      <c r="B171" s="52" t="s">
        <v>685</v>
      </c>
      <c r="C171" s="53"/>
      <c r="D171" s="54"/>
      <c r="E171" s="52" t="s">
        <v>708</v>
      </c>
      <c r="F171" s="52"/>
      <c r="G171" s="51" t="s">
        <v>0</v>
      </c>
      <c r="H171" s="55">
        <v>17</v>
      </c>
      <c r="I171" s="54"/>
      <c r="J171" s="56" t="s">
        <v>26</v>
      </c>
      <c r="K171" s="52">
        <v>0</v>
      </c>
      <c r="L171" s="51"/>
      <c r="M171" s="57"/>
      <c r="N171" s="52"/>
      <c r="O171" s="5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  <c r="AA171" s="9"/>
      <c r="AB171" s="9"/>
      <c r="AC171" s="9"/>
      <c r="AD171" s="9"/>
      <c r="AE171" s="9"/>
      <c r="AF171" s="9"/>
      <c r="AG171" s="9"/>
      <c r="AH171" s="9"/>
      <c r="AI171" s="491"/>
      <c r="AJ171" s="491"/>
      <c r="AK171" s="11"/>
    </row>
    <row r="172" spans="1:38" s="16" customFormat="1" ht="12.75" customHeight="1">
      <c r="A172" s="13"/>
      <c r="B172" s="14"/>
      <c r="C172" s="646" t="s">
        <v>1</v>
      </c>
      <c r="D172" s="646"/>
      <c r="E172" s="646" t="s">
        <v>2</v>
      </c>
      <c r="F172" s="646"/>
      <c r="G172" s="646" t="s">
        <v>3</v>
      </c>
      <c r="H172" s="646"/>
      <c r="I172" s="351" t="s">
        <v>4</v>
      </c>
      <c r="J172" s="352"/>
      <c r="K172" s="352"/>
      <c r="L172" s="352"/>
      <c r="M172" s="352"/>
      <c r="N172" s="353"/>
      <c r="O172" s="647" t="s">
        <v>5</v>
      </c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9"/>
      <c r="AB172" s="9"/>
      <c r="AC172" s="9"/>
      <c r="AD172" s="9"/>
      <c r="AE172" s="9"/>
      <c r="AF172" s="9"/>
      <c r="AG172" s="9"/>
      <c r="AH172" s="9"/>
      <c r="AI172" s="491"/>
      <c r="AJ172" s="491"/>
      <c r="AK172" s="11"/>
      <c r="AL172" s="11"/>
    </row>
    <row r="173" spans="1:38" s="16" customFormat="1" ht="12.75" customHeight="1">
      <c r="A173" s="17" t="s">
        <v>6</v>
      </c>
      <c r="B173" s="488" t="s">
        <v>7</v>
      </c>
      <c r="C173" s="646"/>
      <c r="D173" s="646"/>
      <c r="E173" s="646"/>
      <c r="F173" s="646"/>
      <c r="G173" s="646"/>
      <c r="H173" s="646"/>
      <c r="I173" s="487" t="s">
        <v>8</v>
      </c>
      <c r="J173" s="487" t="s">
        <v>60</v>
      </c>
      <c r="K173" s="487" t="s">
        <v>10</v>
      </c>
      <c r="L173" s="487"/>
      <c r="M173" s="646" t="s">
        <v>12</v>
      </c>
      <c r="N173" s="646"/>
      <c r="O173" s="647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9"/>
      <c r="AB173" s="9"/>
      <c r="AC173" s="9"/>
      <c r="AD173" s="9"/>
      <c r="AE173" s="9"/>
      <c r="AF173" s="9"/>
      <c r="AG173" s="9"/>
      <c r="AH173" s="9"/>
      <c r="AI173" s="491"/>
      <c r="AJ173" s="491"/>
      <c r="AK173" s="11"/>
      <c r="AL173" s="11"/>
    </row>
    <row r="174" spans="1:38" s="16" customFormat="1" ht="12.75" customHeight="1">
      <c r="A174" s="13"/>
      <c r="B174" s="14"/>
      <c r="C174" s="487" t="s">
        <v>13</v>
      </c>
      <c r="D174" s="487" t="s">
        <v>14</v>
      </c>
      <c r="E174" s="487" t="s">
        <v>13</v>
      </c>
      <c r="F174" s="487" t="s">
        <v>14</v>
      </c>
      <c r="G174" s="487" t="s">
        <v>13</v>
      </c>
      <c r="H174" s="487" t="s">
        <v>14</v>
      </c>
      <c r="I174" s="487" t="s">
        <v>13</v>
      </c>
      <c r="J174" s="487" t="s">
        <v>14</v>
      </c>
      <c r="K174" s="487" t="s">
        <v>13</v>
      </c>
      <c r="L174" s="487" t="s">
        <v>14</v>
      </c>
      <c r="M174" s="487"/>
      <c r="N174" s="487"/>
      <c r="O174" s="647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9" t="s">
        <v>15</v>
      </c>
      <c r="AB174" s="9" t="s">
        <v>16</v>
      </c>
      <c r="AC174" s="9" t="s">
        <v>17</v>
      </c>
      <c r="AD174" s="9" t="s">
        <v>18</v>
      </c>
      <c r="AE174" s="9" t="s">
        <v>19</v>
      </c>
      <c r="AF174" s="9" t="s">
        <v>20</v>
      </c>
      <c r="AG174" s="9"/>
      <c r="AH174" s="9"/>
      <c r="AI174" s="491"/>
      <c r="AJ174" s="491"/>
      <c r="AK174" s="11"/>
      <c r="AL174" s="11"/>
    </row>
    <row r="175" spans="1:38" s="16" customFormat="1" ht="12.75" customHeight="1">
      <c r="A175" s="24" t="s">
        <v>31</v>
      </c>
      <c r="B175" s="488">
        <f>B158+7</f>
        <v>43203</v>
      </c>
      <c r="C175" s="487">
        <v>300</v>
      </c>
      <c r="D175" s="487">
        <v>4500</v>
      </c>
      <c r="E175" s="26">
        <v>150</v>
      </c>
      <c r="F175" s="26">
        <v>3485</v>
      </c>
      <c r="G175" s="487">
        <f t="shared" ref="G175:G184" si="78">E175-C175</f>
        <v>-150</v>
      </c>
      <c r="H175" s="487">
        <f t="shared" ref="H175:H184" si="79">F175-D175</f>
        <v>-1015</v>
      </c>
      <c r="I175" s="26">
        <v>63</v>
      </c>
      <c r="J175" s="26">
        <v>956</v>
      </c>
      <c r="K175" s="26"/>
      <c r="L175" s="26"/>
      <c r="M175" s="20">
        <f t="shared" ref="M175:M183" si="80">I175+K175</f>
        <v>63</v>
      </c>
      <c r="N175" s="20">
        <f t="shared" ref="N175:N183" si="81">J175+L175</f>
        <v>956</v>
      </c>
      <c r="O175" s="21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9">
        <f>H171</f>
        <v>17</v>
      </c>
      <c r="AB175" s="9" t="str">
        <f>E171</f>
        <v>NCT-AYL-040-S</v>
      </c>
      <c r="AC175" s="22" t="str">
        <f>A171</f>
        <v>NCT</v>
      </c>
      <c r="AD175" s="9" t="str">
        <f t="shared" ref="AD175:AD183" si="82">A175</f>
        <v>DLC</v>
      </c>
      <c r="AE175" s="9">
        <f t="shared" ref="AE175:AE183" si="83">C175</f>
        <v>300</v>
      </c>
      <c r="AF175" s="23">
        <f t="shared" ref="AF175:AF183" si="84">E175</f>
        <v>150</v>
      </c>
      <c r="AG175" s="9"/>
      <c r="AH175" s="9"/>
      <c r="AI175" s="491"/>
      <c r="AJ175" s="491"/>
      <c r="AK175" s="11"/>
      <c r="AL175" s="11"/>
    </row>
    <row r="176" spans="1:38" s="16" customFormat="1" ht="12.75" customHeight="1">
      <c r="A176" s="24" t="s">
        <v>32</v>
      </c>
      <c r="B176" s="488">
        <f>B159+7</f>
        <v>43205</v>
      </c>
      <c r="C176" s="487">
        <v>310</v>
      </c>
      <c r="D176" s="487">
        <v>4650</v>
      </c>
      <c r="E176" s="26">
        <v>314</v>
      </c>
      <c r="F176" s="26">
        <v>4602</v>
      </c>
      <c r="G176" s="487">
        <f t="shared" si="78"/>
        <v>4</v>
      </c>
      <c r="H176" s="487">
        <f t="shared" si="79"/>
        <v>-48</v>
      </c>
      <c r="I176" s="26">
        <v>61</v>
      </c>
      <c r="J176" s="26">
        <v>979</v>
      </c>
      <c r="K176" s="26"/>
      <c r="L176" s="26"/>
      <c r="M176" s="20">
        <f t="shared" si="80"/>
        <v>61</v>
      </c>
      <c r="N176" s="20">
        <f t="shared" si="81"/>
        <v>979</v>
      </c>
      <c r="O176" s="21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9">
        <f>H171</f>
        <v>17</v>
      </c>
      <c r="AB176" s="9" t="str">
        <f>E171</f>
        <v>NCT-AYL-040-S</v>
      </c>
      <c r="AC176" s="22" t="str">
        <f>A171</f>
        <v>NCT</v>
      </c>
      <c r="AD176" s="9" t="str">
        <f t="shared" si="82"/>
        <v>TSN</v>
      </c>
      <c r="AE176" s="9">
        <f t="shared" si="83"/>
        <v>310</v>
      </c>
      <c r="AF176" s="23">
        <f t="shared" si="84"/>
        <v>314</v>
      </c>
      <c r="AG176" s="9"/>
      <c r="AH176" s="9"/>
      <c r="AI176" s="491"/>
      <c r="AJ176" s="491"/>
      <c r="AK176" s="11"/>
      <c r="AL176" s="11"/>
    </row>
    <row r="177" spans="1:38" s="16" customFormat="1" ht="12.75" customHeight="1">
      <c r="A177" s="24" t="s">
        <v>27</v>
      </c>
      <c r="B177" s="488">
        <f>B160+7</f>
        <v>43207</v>
      </c>
      <c r="C177" s="487">
        <v>310</v>
      </c>
      <c r="D177" s="487">
        <v>4300</v>
      </c>
      <c r="E177" s="26">
        <v>330</v>
      </c>
      <c r="F177" s="26">
        <v>4400</v>
      </c>
      <c r="G177" s="487">
        <f t="shared" si="78"/>
        <v>20</v>
      </c>
      <c r="H177" s="487">
        <f t="shared" si="79"/>
        <v>100</v>
      </c>
      <c r="I177" s="26"/>
      <c r="J177" s="26"/>
      <c r="K177" s="20"/>
      <c r="L177" s="20"/>
      <c r="M177" s="20">
        <f t="shared" si="80"/>
        <v>0</v>
      </c>
      <c r="N177" s="20">
        <f t="shared" si="81"/>
        <v>0</v>
      </c>
      <c r="O177" s="21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9">
        <f>H171</f>
        <v>17</v>
      </c>
      <c r="AB177" s="9" t="str">
        <f>E171</f>
        <v>NCT-AYL-040-S</v>
      </c>
      <c r="AC177" s="22" t="str">
        <f>A171</f>
        <v>NCT</v>
      </c>
      <c r="AD177" s="9" t="str">
        <f t="shared" si="82"/>
        <v>TAO</v>
      </c>
      <c r="AE177" s="9">
        <f t="shared" si="83"/>
        <v>310</v>
      </c>
      <c r="AF177" s="23">
        <f t="shared" si="84"/>
        <v>330</v>
      </c>
      <c r="AG177" s="9"/>
      <c r="AH177" s="9"/>
      <c r="AI177" s="491"/>
      <c r="AJ177" s="491"/>
      <c r="AK177" s="11"/>
      <c r="AL177" s="11"/>
    </row>
    <row r="178" spans="1:38" s="16" customFormat="1" ht="12.75" customHeight="1">
      <c r="A178" s="24" t="s">
        <v>60</v>
      </c>
      <c r="B178" s="488">
        <f>B161+7</f>
        <v>43210</v>
      </c>
      <c r="C178" s="487"/>
      <c r="D178" s="487"/>
      <c r="E178" s="20"/>
      <c r="F178" s="20"/>
      <c r="G178" s="487">
        <f t="shared" si="78"/>
        <v>0</v>
      </c>
      <c r="H178" s="487">
        <f t="shared" si="79"/>
        <v>0</v>
      </c>
      <c r="I178" s="20"/>
      <c r="J178" s="20"/>
      <c r="K178" s="20"/>
      <c r="L178" s="20"/>
      <c r="M178" s="20">
        <f t="shared" si="80"/>
        <v>0</v>
      </c>
      <c r="N178" s="20">
        <f t="shared" si="81"/>
        <v>0</v>
      </c>
      <c r="O178" s="21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9">
        <f>H171</f>
        <v>17</v>
      </c>
      <c r="AB178" s="9" t="str">
        <f>E171</f>
        <v>NCT-AYL-040-S</v>
      </c>
      <c r="AC178" s="22" t="str">
        <f>A171</f>
        <v>NCT</v>
      </c>
      <c r="AD178" s="9" t="str">
        <f t="shared" si="82"/>
        <v>HKG</v>
      </c>
      <c r="AE178" s="9">
        <f t="shared" si="83"/>
        <v>0</v>
      </c>
      <c r="AF178" s="23">
        <f t="shared" si="84"/>
        <v>0</v>
      </c>
      <c r="AG178" s="9"/>
      <c r="AH178" s="9"/>
      <c r="AI178" s="491"/>
      <c r="AJ178" s="491"/>
      <c r="AK178" s="11"/>
      <c r="AL178" s="11"/>
    </row>
    <row r="179" spans="1:38" s="16" customFormat="1" ht="12.75" customHeight="1">
      <c r="A179" s="24" t="s">
        <v>365</v>
      </c>
      <c r="B179" s="488">
        <f>B162+7</f>
        <v>43211</v>
      </c>
      <c r="C179" s="487">
        <v>230</v>
      </c>
      <c r="D179" s="487">
        <v>2650</v>
      </c>
      <c r="E179" s="20">
        <v>300</v>
      </c>
      <c r="F179" s="20">
        <v>3700</v>
      </c>
      <c r="G179" s="487">
        <f t="shared" si="78"/>
        <v>70</v>
      </c>
      <c r="H179" s="487">
        <f t="shared" si="79"/>
        <v>1050</v>
      </c>
      <c r="I179" s="20"/>
      <c r="J179" s="20"/>
      <c r="K179" s="20"/>
      <c r="L179" s="20"/>
      <c r="M179" s="20">
        <f t="shared" si="80"/>
        <v>0</v>
      </c>
      <c r="N179" s="20">
        <f t="shared" si="81"/>
        <v>0</v>
      </c>
      <c r="O179" s="21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9">
        <f>H171</f>
        <v>17</v>
      </c>
      <c r="AB179" s="9" t="str">
        <f>E171</f>
        <v>NCT-AYL-040-S</v>
      </c>
      <c r="AC179" s="22" t="str">
        <f>A171</f>
        <v>NCT</v>
      </c>
      <c r="AD179" s="9" t="str">
        <f t="shared" si="82"/>
        <v>HUA</v>
      </c>
      <c r="AE179" s="9">
        <f t="shared" si="83"/>
        <v>230</v>
      </c>
      <c r="AF179" s="23">
        <f t="shared" si="84"/>
        <v>300</v>
      </c>
      <c r="AG179" s="9"/>
      <c r="AH179" s="9"/>
      <c r="AI179" s="491"/>
      <c r="AJ179" s="491"/>
      <c r="AK179" s="11"/>
      <c r="AL179" s="11"/>
    </row>
    <row r="180" spans="1:38" s="16" customFormat="1" ht="12.75" customHeight="1">
      <c r="A180" s="24"/>
      <c r="B180" s="488"/>
      <c r="C180" s="487"/>
      <c r="D180" s="487"/>
      <c r="E180" s="20"/>
      <c r="F180" s="20"/>
      <c r="G180" s="487">
        <f t="shared" si="78"/>
        <v>0</v>
      </c>
      <c r="H180" s="487">
        <f t="shared" si="79"/>
        <v>0</v>
      </c>
      <c r="I180" s="20"/>
      <c r="J180" s="20"/>
      <c r="K180" s="20"/>
      <c r="L180" s="20"/>
      <c r="M180" s="20">
        <f t="shared" si="80"/>
        <v>0</v>
      </c>
      <c r="N180" s="20">
        <f t="shared" si="81"/>
        <v>0</v>
      </c>
      <c r="O180" s="21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9">
        <f>H171</f>
        <v>17</v>
      </c>
      <c r="AB180" s="9" t="str">
        <f>E171</f>
        <v>NCT-AYL-040-S</v>
      </c>
      <c r="AC180" s="22" t="str">
        <f>A171</f>
        <v>NCT</v>
      </c>
      <c r="AD180" s="9">
        <f t="shared" si="82"/>
        <v>0</v>
      </c>
      <c r="AE180" s="9">
        <f t="shared" si="83"/>
        <v>0</v>
      </c>
      <c r="AF180" s="23">
        <f t="shared" si="84"/>
        <v>0</v>
      </c>
      <c r="AG180" s="9"/>
      <c r="AH180" s="9"/>
      <c r="AI180" s="491"/>
      <c r="AJ180" s="491"/>
      <c r="AK180" s="11"/>
      <c r="AL180" s="11"/>
    </row>
    <row r="181" spans="1:38" s="16" customFormat="1" ht="12.75" customHeight="1">
      <c r="A181" s="24"/>
      <c r="B181" s="488"/>
      <c r="C181" s="487"/>
      <c r="D181" s="487"/>
      <c r="E181" s="20"/>
      <c r="F181" s="20"/>
      <c r="G181" s="487">
        <f t="shared" si="78"/>
        <v>0</v>
      </c>
      <c r="H181" s="487">
        <f t="shared" si="79"/>
        <v>0</v>
      </c>
      <c r="I181" s="20"/>
      <c r="J181" s="20"/>
      <c r="K181" s="20"/>
      <c r="L181" s="20"/>
      <c r="M181" s="20">
        <f t="shared" si="80"/>
        <v>0</v>
      </c>
      <c r="N181" s="20">
        <f t="shared" si="81"/>
        <v>0</v>
      </c>
      <c r="O181" s="21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9">
        <f>H171</f>
        <v>17</v>
      </c>
      <c r="AB181" s="9" t="str">
        <f>E171</f>
        <v>NCT-AYL-040-S</v>
      </c>
      <c r="AC181" s="22" t="str">
        <f>A171</f>
        <v>NCT</v>
      </c>
      <c r="AD181" s="9">
        <f t="shared" si="82"/>
        <v>0</v>
      </c>
      <c r="AE181" s="9">
        <f t="shared" si="83"/>
        <v>0</v>
      </c>
      <c r="AF181" s="23">
        <f t="shared" si="84"/>
        <v>0</v>
      </c>
      <c r="AG181" s="9"/>
      <c r="AH181" s="9"/>
      <c r="AI181" s="491"/>
      <c r="AJ181" s="491"/>
      <c r="AK181" s="11"/>
      <c r="AL181" s="11"/>
    </row>
    <row r="182" spans="1:38" s="16" customFormat="1" ht="12.75" customHeight="1">
      <c r="A182" s="413" t="s">
        <v>500</v>
      </c>
      <c r="B182" s="27"/>
      <c r="C182" s="487"/>
      <c r="D182" s="487"/>
      <c r="E182" s="20"/>
      <c r="F182" s="20"/>
      <c r="G182" s="487">
        <f t="shared" si="78"/>
        <v>0</v>
      </c>
      <c r="H182" s="487">
        <f t="shared" si="79"/>
        <v>0</v>
      </c>
      <c r="I182" s="20"/>
      <c r="J182" s="20"/>
      <c r="K182" s="20"/>
      <c r="L182" s="20"/>
      <c r="M182" s="20">
        <f t="shared" si="80"/>
        <v>0</v>
      </c>
      <c r="N182" s="20">
        <f t="shared" si="81"/>
        <v>0</v>
      </c>
      <c r="O182" s="21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9">
        <f>H171</f>
        <v>17</v>
      </c>
      <c r="AB182" s="9" t="str">
        <f>E171</f>
        <v>NCT-AYL-040-S</v>
      </c>
      <c r="AC182" s="22" t="str">
        <f>A171</f>
        <v>NCT</v>
      </c>
      <c r="AD182" s="9" t="str">
        <f t="shared" si="82"/>
        <v>冷空箱</v>
      </c>
      <c r="AE182" s="9">
        <f t="shared" si="83"/>
        <v>0</v>
      </c>
      <c r="AF182" s="23">
        <f t="shared" si="84"/>
        <v>0</v>
      </c>
      <c r="AG182" s="9"/>
      <c r="AH182" s="9"/>
      <c r="AI182" s="491"/>
      <c r="AJ182" s="491"/>
      <c r="AK182" s="11"/>
      <c r="AL182" s="11"/>
    </row>
    <row r="183" spans="1:38" s="16" customFormat="1" ht="12.75" customHeight="1">
      <c r="A183" s="24" t="s">
        <v>21</v>
      </c>
      <c r="B183" s="488"/>
      <c r="C183" s="487"/>
      <c r="D183" s="487"/>
      <c r="E183" s="20"/>
      <c r="F183" s="20"/>
      <c r="G183" s="487">
        <f t="shared" si="78"/>
        <v>0</v>
      </c>
      <c r="H183" s="487">
        <f t="shared" si="79"/>
        <v>0</v>
      </c>
      <c r="I183" s="20"/>
      <c r="J183" s="20"/>
      <c r="K183" s="20"/>
      <c r="L183" s="20"/>
      <c r="M183" s="20">
        <f t="shared" si="80"/>
        <v>0</v>
      </c>
      <c r="N183" s="20">
        <f t="shared" si="81"/>
        <v>0</v>
      </c>
      <c r="O183" s="21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9">
        <f>H171</f>
        <v>17</v>
      </c>
      <c r="AB183" s="9" t="str">
        <f>E171</f>
        <v>NCT-AYL-040-S</v>
      </c>
      <c r="AC183" s="22" t="str">
        <f>A171</f>
        <v>NCT</v>
      </c>
      <c r="AD183" s="9" t="str">
        <f t="shared" si="82"/>
        <v>COSCO T/S</v>
      </c>
      <c r="AE183" s="9">
        <f t="shared" si="83"/>
        <v>0</v>
      </c>
      <c r="AF183" s="23">
        <f t="shared" si="84"/>
        <v>0</v>
      </c>
      <c r="AG183" s="9"/>
      <c r="AH183" s="9"/>
      <c r="AI183" s="491"/>
      <c r="AJ183" s="491"/>
      <c r="AK183" s="11"/>
      <c r="AL183" s="11"/>
    </row>
    <row r="184" spans="1:38" s="32" customFormat="1" ht="12.75" customHeight="1">
      <c r="A184" s="24" t="s">
        <v>22</v>
      </c>
      <c r="B184" s="28"/>
      <c r="C184" s="29">
        <v>1120</v>
      </c>
      <c r="D184" s="29">
        <v>15680</v>
      </c>
      <c r="E184" s="30">
        <f>SUM(E175:E183)</f>
        <v>1094</v>
      </c>
      <c r="F184" s="30">
        <f>SUM(F175:F183)</f>
        <v>16187</v>
      </c>
      <c r="G184" s="29">
        <f t="shared" si="78"/>
        <v>-26</v>
      </c>
      <c r="H184" s="29">
        <f t="shared" si="79"/>
        <v>507</v>
      </c>
      <c r="I184" s="31">
        <f t="shared" ref="I184:N184" si="85">SUM(I175:I183)</f>
        <v>124</v>
      </c>
      <c r="J184" s="31">
        <f t="shared" si="85"/>
        <v>1935</v>
      </c>
      <c r="K184" s="31">
        <f t="shared" si="85"/>
        <v>0</v>
      </c>
      <c r="L184" s="31">
        <f t="shared" si="85"/>
        <v>0</v>
      </c>
      <c r="M184" s="31">
        <f t="shared" si="85"/>
        <v>124</v>
      </c>
      <c r="N184" s="31">
        <f t="shared" si="85"/>
        <v>1935</v>
      </c>
      <c r="O184" s="21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9"/>
      <c r="AB184" s="9"/>
      <c r="AC184" s="22"/>
      <c r="AD184" s="9"/>
      <c r="AE184" s="9"/>
      <c r="AF184" s="9"/>
      <c r="AG184" s="9"/>
      <c r="AH184" s="9"/>
      <c r="AI184" s="491"/>
      <c r="AJ184" s="491"/>
      <c r="AK184" s="491"/>
      <c r="AL184" s="491"/>
    </row>
    <row r="185" spans="1:38" s="32" customFormat="1" ht="12.75" customHeight="1">
      <c r="A185" s="33"/>
      <c r="C185" s="34"/>
      <c r="E185" s="258">
        <f>E184/C184</f>
        <v>0.97678571428571426</v>
      </c>
      <c r="F185" s="258">
        <f>F184/D184</f>
        <v>1.0323341836734694</v>
      </c>
      <c r="I185" s="15"/>
      <c r="J185" s="36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9"/>
      <c r="AB185" s="9"/>
      <c r="AC185" s="22"/>
      <c r="AD185" s="9"/>
      <c r="AE185" s="9"/>
      <c r="AF185" s="9"/>
      <c r="AG185" s="9"/>
      <c r="AH185" s="9"/>
      <c r="AI185" s="491"/>
      <c r="AJ185" s="491"/>
      <c r="AK185" s="491"/>
      <c r="AL185" s="491"/>
    </row>
    <row r="188" spans="1:38" s="12" customFormat="1" ht="12.75" customHeight="1">
      <c r="A188" s="51" t="s">
        <v>46</v>
      </c>
      <c r="B188" s="52" t="s">
        <v>770</v>
      </c>
      <c r="C188" s="53"/>
      <c r="D188" s="54"/>
      <c r="E188" s="52" t="s">
        <v>793</v>
      </c>
      <c r="F188" s="52"/>
      <c r="G188" s="51" t="s">
        <v>0</v>
      </c>
      <c r="H188" s="55">
        <v>18</v>
      </c>
      <c r="I188" s="54"/>
      <c r="J188" s="56" t="s">
        <v>26</v>
      </c>
      <c r="K188" s="52">
        <v>0</v>
      </c>
      <c r="L188" s="51"/>
      <c r="M188" s="57"/>
      <c r="N188" s="52"/>
      <c r="O188" s="5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538"/>
      <c r="AJ188" s="538"/>
      <c r="AK188" s="11"/>
    </row>
    <row r="189" spans="1:38" s="16" customFormat="1" ht="12.75" customHeight="1">
      <c r="A189" s="13"/>
      <c r="B189" s="14"/>
      <c r="C189" s="646" t="s">
        <v>1</v>
      </c>
      <c r="D189" s="646"/>
      <c r="E189" s="646" t="s">
        <v>2</v>
      </c>
      <c r="F189" s="646"/>
      <c r="G189" s="646" t="s">
        <v>3</v>
      </c>
      <c r="H189" s="646"/>
      <c r="I189" s="351" t="s">
        <v>4</v>
      </c>
      <c r="J189" s="352"/>
      <c r="K189" s="352"/>
      <c r="L189" s="352"/>
      <c r="M189" s="352"/>
      <c r="N189" s="353"/>
      <c r="O189" s="647" t="s">
        <v>5</v>
      </c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9"/>
      <c r="AB189" s="9"/>
      <c r="AC189" s="9"/>
      <c r="AD189" s="9"/>
      <c r="AE189" s="9"/>
      <c r="AF189" s="9"/>
      <c r="AG189" s="9"/>
      <c r="AH189" s="9"/>
      <c r="AI189" s="538"/>
      <c r="AJ189" s="538"/>
      <c r="AK189" s="11"/>
      <c r="AL189" s="11"/>
    </row>
    <row r="190" spans="1:38" s="16" customFormat="1" ht="12.75" customHeight="1">
      <c r="A190" s="17" t="s">
        <v>6</v>
      </c>
      <c r="B190" s="537" t="s">
        <v>7</v>
      </c>
      <c r="C190" s="646"/>
      <c r="D190" s="646"/>
      <c r="E190" s="646"/>
      <c r="F190" s="646"/>
      <c r="G190" s="646"/>
      <c r="H190" s="646"/>
      <c r="I190" s="536" t="s">
        <v>8</v>
      </c>
      <c r="J190" s="536" t="s">
        <v>60</v>
      </c>
      <c r="K190" s="536" t="s">
        <v>10</v>
      </c>
      <c r="L190" s="536"/>
      <c r="M190" s="646" t="s">
        <v>12</v>
      </c>
      <c r="N190" s="646"/>
      <c r="O190" s="64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9"/>
      <c r="AB190" s="9"/>
      <c r="AC190" s="9"/>
      <c r="AD190" s="9"/>
      <c r="AE190" s="9"/>
      <c r="AF190" s="9"/>
      <c r="AG190" s="9"/>
      <c r="AH190" s="9"/>
      <c r="AI190" s="538"/>
      <c r="AJ190" s="538"/>
      <c r="AK190" s="11"/>
      <c r="AL190" s="11"/>
    </row>
    <row r="191" spans="1:38" s="16" customFormat="1" ht="12.75" customHeight="1">
      <c r="A191" s="13"/>
      <c r="B191" s="14"/>
      <c r="C191" s="536" t="s">
        <v>13</v>
      </c>
      <c r="D191" s="536" t="s">
        <v>14</v>
      </c>
      <c r="E191" s="536" t="s">
        <v>13</v>
      </c>
      <c r="F191" s="536" t="s">
        <v>14</v>
      </c>
      <c r="G191" s="536" t="s">
        <v>13</v>
      </c>
      <c r="H191" s="536" t="s">
        <v>14</v>
      </c>
      <c r="I191" s="536" t="s">
        <v>13</v>
      </c>
      <c r="J191" s="536" t="s">
        <v>14</v>
      </c>
      <c r="K191" s="536" t="s">
        <v>13</v>
      </c>
      <c r="L191" s="536" t="s">
        <v>14</v>
      </c>
      <c r="M191" s="536"/>
      <c r="N191" s="536"/>
      <c r="O191" s="64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9" t="s">
        <v>15</v>
      </c>
      <c r="AB191" s="9" t="s">
        <v>16</v>
      </c>
      <c r="AC191" s="9" t="s">
        <v>17</v>
      </c>
      <c r="AD191" s="9" t="s">
        <v>18</v>
      </c>
      <c r="AE191" s="9" t="s">
        <v>19</v>
      </c>
      <c r="AF191" s="9" t="s">
        <v>20</v>
      </c>
      <c r="AG191" s="9"/>
      <c r="AH191" s="9"/>
      <c r="AI191" s="538"/>
      <c r="AJ191" s="538"/>
      <c r="AK191" s="11"/>
      <c r="AL191" s="11"/>
    </row>
    <row r="192" spans="1:38" s="16" customFormat="1" ht="12.75" customHeight="1">
      <c r="A192" s="24" t="s">
        <v>31</v>
      </c>
      <c r="B192" s="537">
        <f>B175+7</f>
        <v>43210</v>
      </c>
      <c r="C192" s="536"/>
      <c r="D192" s="536"/>
      <c r="E192" s="26">
        <v>137</v>
      </c>
      <c r="F192" s="26">
        <v>3633</v>
      </c>
      <c r="G192" s="536">
        <f t="shared" ref="G192:G201" si="86">E192-C192</f>
        <v>137</v>
      </c>
      <c r="H192" s="536">
        <f t="shared" ref="H192:H201" si="87">F192-D192</f>
        <v>3633</v>
      </c>
      <c r="I192" s="26">
        <v>1</v>
      </c>
      <c r="J192" s="26">
        <v>22</v>
      </c>
      <c r="K192" s="26"/>
      <c r="L192" s="26"/>
      <c r="M192" s="20">
        <f t="shared" ref="M192:M200" si="88">I192+K192</f>
        <v>1</v>
      </c>
      <c r="N192" s="20">
        <f t="shared" ref="N192:N200" si="89">J192+L192</f>
        <v>22</v>
      </c>
      <c r="O192" s="2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9">
        <f>H188</f>
        <v>18</v>
      </c>
      <c r="AB192" s="9" t="str">
        <f>E188</f>
        <v>NCT-Q2V-027-S</v>
      </c>
      <c r="AC192" s="22" t="str">
        <f>A188</f>
        <v>NCT</v>
      </c>
      <c r="AD192" s="9" t="str">
        <f t="shared" ref="AD192:AD200" si="90">A192</f>
        <v>DLC</v>
      </c>
      <c r="AE192" s="9">
        <f t="shared" ref="AE192:AE200" si="91">C192</f>
        <v>0</v>
      </c>
      <c r="AF192" s="23">
        <f t="shared" ref="AF192:AF200" si="92">E192</f>
        <v>137</v>
      </c>
      <c r="AG192" s="9"/>
      <c r="AH192" s="9"/>
      <c r="AI192" s="538"/>
      <c r="AJ192" s="538"/>
      <c r="AK192" s="11"/>
      <c r="AL192" s="11"/>
    </row>
    <row r="193" spans="1:38" s="16" customFormat="1" ht="12.75" customHeight="1">
      <c r="A193" s="24" t="s">
        <v>32</v>
      </c>
      <c r="B193" s="537">
        <f>B176+7</f>
        <v>43212</v>
      </c>
      <c r="C193" s="536"/>
      <c r="D193" s="536"/>
      <c r="E193" s="26">
        <v>426</v>
      </c>
      <c r="F193" s="26">
        <v>7144</v>
      </c>
      <c r="G193" s="536">
        <f t="shared" si="86"/>
        <v>426</v>
      </c>
      <c r="H193" s="536">
        <f t="shared" si="87"/>
        <v>7144</v>
      </c>
      <c r="I193" s="26">
        <v>29</v>
      </c>
      <c r="J193" s="26">
        <v>558</v>
      </c>
      <c r="K193" s="26"/>
      <c r="L193" s="26"/>
      <c r="M193" s="20">
        <f t="shared" si="88"/>
        <v>29</v>
      </c>
      <c r="N193" s="20">
        <f t="shared" si="89"/>
        <v>558</v>
      </c>
      <c r="O193" s="21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9">
        <f>H188</f>
        <v>18</v>
      </c>
      <c r="AB193" s="9" t="str">
        <f>E188</f>
        <v>NCT-Q2V-027-S</v>
      </c>
      <c r="AC193" s="22" t="str">
        <f>A188</f>
        <v>NCT</v>
      </c>
      <c r="AD193" s="9" t="str">
        <f t="shared" si="90"/>
        <v>TSN</v>
      </c>
      <c r="AE193" s="9">
        <f t="shared" si="91"/>
        <v>0</v>
      </c>
      <c r="AF193" s="23">
        <f t="shared" si="92"/>
        <v>426</v>
      </c>
      <c r="AG193" s="9"/>
      <c r="AH193" s="9"/>
      <c r="AI193" s="538"/>
      <c r="AJ193" s="538"/>
      <c r="AK193" s="11"/>
      <c r="AL193" s="11"/>
    </row>
    <row r="194" spans="1:38" s="16" customFormat="1" ht="12.75" customHeight="1">
      <c r="A194" s="24" t="s">
        <v>27</v>
      </c>
      <c r="B194" s="537">
        <f>B177+7</f>
        <v>43214</v>
      </c>
      <c r="C194" s="536">
        <v>260</v>
      </c>
      <c r="D194" s="536">
        <v>3600</v>
      </c>
      <c r="E194" s="26">
        <v>600</v>
      </c>
      <c r="F194" s="26">
        <v>6000</v>
      </c>
      <c r="G194" s="536">
        <f t="shared" si="86"/>
        <v>340</v>
      </c>
      <c r="H194" s="536">
        <f t="shared" si="87"/>
        <v>2400</v>
      </c>
      <c r="I194" s="26"/>
      <c r="J194" s="26"/>
      <c r="K194" s="20"/>
      <c r="L194" s="20"/>
      <c r="M194" s="20">
        <f t="shared" si="88"/>
        <v>0</v>
      </c>
      <c r="N194" s="20">
        <f t="shared" si="89"/>
        <v>0</v>
      </c>
      <c r="O194" s="2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9">
        <f>H188</f>
        <v>18</v>
      </c>
      <c r="AB194" s="9" t="str">
        <f>E188</f>
        <v>NCT-Q2V-027-S</v>
      </c>
      <c r="AC194" s="22" t="str">
        <f>A188</f>
        <v>NCT</v>
      </c>
      <c r="AD194" s="9" t="str">
        <f t="shared" si="90"/>
        <v>TAO</v>
      </c>
      <c r="AE194" s="9">
        <f t="shared" si="91"/>
        <v>260</v>
      </c>
      <c r="AF194" s="23">
        <f t="shared" si="92"/>
        <v>600</v>
      </c>
      <c r="AG194" s="9"/>
      <c r="AH194" s="9"/>
      <c r="AI194" s="538"/>
      <c r="AJ194" s="538"/>
      <c r="AK194" s="11"/>
      <c r="AL194" s="11"/>
    </row>
    <row r="195" spans="1:38" s="16" customFormat="1" ht="12.75" customHeight="1">
      <c r="A195" s="24" t="s">
        <v>60</v>
      </c>
      <c r="B195" s="537">
        <f>B178+7</f>
        <v>43217</v>
      </c>
      <c r="C195" s="536"/>
      <c r="D195" s="536"/>
      <c r="E195" s="20"/>
      <c r="F195" s="20"/>
      <c r="G195" s="536">
        <f t="shared" si="86"/>
        <v>0</v>
      </c>
      <c r="H195" s="536">
        <f t="shared" si="87"/>
        <v>0</v>
      </c>
      <c r="I195" s="20"/>
      <c r="J195" s="20"/>
      <c r="K195" s="20"/>
      <c r="L195" s="20"/>
      <c r="M195" s="20">
        <f t="shared" si="88"/>
        <v>0</v>
      </c>
      <c r="N195" s="20">
        <f t="shared" si="89"/>
        <v>0</v>
      </c>
      <c r="O195" s="21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9">
        <f>H188</f>
        <v>18</v>
      </c>
      <c r="AB195" s="9" t="str">
        <f>E188</f>
        <v>NCT-Q2V-027-S</v>
      </c>
      <c r="AC195" s="22" t="str">
        <f>A188</f>
        <v>NCT</v>
      </c>
      <c r="AD195" s="9" t="str">
        <f t="shared" si="90"/>
        <v>HKG</v>
      </c>
      <c r="AE195" s="9">
        <f t="shared" si="91"/>
        <v>0</v>
      </c>
      <c r="AF195" s="23">
        <f t="shared" si="92"/>
        <v>0</v>
      </c>
      <c r="AG195" s="9"/>
      <c r="AH195" s="9"/>
      <c r="AI195" s="538"/>
      <c r="AJ195" s="538"/>
      <c r="AK195" s="11"/>
      <c r="AL195" s="11"/>
    </row>
    <row r="196" spans="1:38" s="16" customFormat="1" ht="12.75" customHeight="1">
      <c r="A196" s="24" t="s">
        <v>365</v>
      </c>
      <c r="B196" s="537">
        <f>B179+7</f>
        <v>43218</v>
      </c>
      <c r="C196" s="536">
        <v>180</v>
      </c>
      <c r="D196" s="536">
        <v>2070</v>
      </c>
      <c r="E196" s="26">
        <v>300</v>
      </c>
      <c r="F196" s="26">
        <v>4000</v>
      </c>
      <c r="G196" s="536">
        <f t="shared" si="86"/>
        <v>120</v>
      </c>
      <c r="H196" s="536">
        <f t="shared" si="87"/>
        <v>1930</v>
      </c>
      <c r="I196" s="20"/>
      <c r="J196" s="20"/>
      <c r="K196" s="20"/>
      <c r="L196" s="20"/>
      <c r="M196" s="20">
        <f t="shared" si="88"/>
        <v>0</v>
      </c>
      <c r="N196" s="20">
        <f t="shared" si="89"/>
        <v>0</v>
      </c>
      <c r="O196" s="21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9">
        <f>H188</f>
        <v>18</v>
      </c>
      <c r="AB196" s="9" t="str">
        <f>E188</f>
        <v>NCT-Q2V-027-S</v>
      </c>
      <c r="AC196" s="22" t="str">
        <f>A188</f>
        <v>NCT</v>
      </c>
      <c r="AD196" s="9" t="str">
        <f t="shared" si="90"/>
        <v>HUA</v>
      </c>
      <c r="AE196" s="9">
        <f t="shared" si="91"/>
        <v>180</v>
      </c>
      <c r="AF196" s="23">
        <f t="shared" si="92"/>
        <v>300</v>
      </c>
      <c r="AG196" s="9"/>
      <c r="AH196" s="9"/>
      <c r="AI196" s="538"/>
      <c r="AJ196" s="538"/>
      <c r="AK196" s="11"/>
      <c r="AL196" s="11"/>
    </row>
    <row r="197" spans="1:38" s="16" customFormat="1" ht="12.75" customHeight="1">
      <c r="A197" s="24"/>
      <c r="B197" s="537"/>
      <c r="C197" s="536"/>
      <c r="D197" s="536"/>
      <c r="E197" s="20"/>
      <c r="F197" s="20"/>
      <c r="G197" s="536">
        <f t="shared" si="86"/>
        <v>0</v>
      </c>
      <c r="H197" s="536">
        <f t="shared" si="87"/>
        <v>0</v>
      </c>
      <c r="I197" s="20"/>
      <c r="J197" s="20"/>
      <c r="K197" s="20"/>
      <c r="L197" s="20"/>
      <c r="M197" s="20">
        <f t="shared" si="88"/>
        <v>0</v>
      </c>
      <c r="N197" s="20">
        <f t="shared" si="89"/>
        <v>0</v>
      </c>
      <c r="O197" s="21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9">
        <f>H188</f>
        <v>18</v>
      </c>
      <c r="AB197" s="9" t="str">
        <f>E188</f>
        <v>NCT-Q2V-027-S</v>
      </c>
      <c r="AC197" s="22" t="str">
        <f>A188</f>
        <v>NCT</v>
      </c>
      <c r="AD197" s="9">
        <f t="shared" si="90"/>
        <v>0</v>
      </c>
      <c r="AE197" s="9">
        <f t="shared" si="91"/>
        <v>0</v>
      </c>
      <c r="AF197" s="23">
        <f t="shared" si="92"/>
        <v>0</v>
      </c>
      <c r="AG197" s="9"/>
      <c r="AH197" s="9"/>
      <c r="AI197" s="538"/>
      <c r="AJ197" s="538"/>
      <c r="AK197" s="11"/>
      <c r="AL197" s="11"/>
    </row>
    <row r="198" spans="1:38" s="16" customFormat="1" ht="12.75" customHeight="1">
      <c r="A198" s="24"/>
      <c r="B198" s="537"/>
      <c r="C198" s="536"/>
      <c r="D198" s="536"/>
      <c r="E198" s="20"/>
      <c r="F198" s="20"/>
      <c r="G198" s="536">
        <f t="shared" si="86"/>
        <v>0</v>
      </c>
      <c r="H198" s="536">
        <f t="shared" si="87"/>
        <v>0</v>
      </c>
      <c r="I198" s="20"/>
      <c r="J198" s="20"/>
      <c r="K198" s="20"/>
      <c r="L198" s="20"/>
      <c r="M198" s="20">
        <f t="shared" si="88"/>
        <v>0</v>
      </c>
      <c r="N198" s="20">
        <f t="shared" si="89"/>
        <v>0</v>
      </c>
      <c r="O198" s="21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9">
        <f>H188</f>
        <v>18</v>
      </c>
      <c r="AB198" s="9" t="str">
        <f>E188</f>
        <v>NCT-Q2V-027-S</v>
      </c>
      <c r="AC198" s="22" t="str">
        <f>A188</f>
        <v>NCT</v>
      </c>
      <c r="AD198" s="9">
        <f t="shared" si="90"/>
        <v>0</v>
      </c>
      <c r="AE198" s="9">
        <f t="shared" si="91"/>
        <v>0</v>
      </c>
      <c r="AF198" s="23">
        <f t="shared" si="92"/>
        <v>0</v>
      </c>
      <c r="AG198" s="9"/>
      <c r="AH198" s="9"/>
      <c r="AI198" s="538"/>
      <c r="AJ198" s="538"/>
      <c r="AK198" s="11"/>
      <c r="AL198" s="11"/>
    </row>
    <row r="199" spans="1:38" s="16" customFormat="1" ht="12.75" customHeight="1">
      <c r="A199" s="413" t="s">
        <v>500</v>
      </c>
      <c r="B199" s="27"/>
      <c r="C199" s="536"/>
      <c r="D199" s="536"/>
      <c r="E199" s="20"/>
      <c r="F199" s="20"/>
      <c r="G199" s="536">
        <f t="shared" si="86"/>
        <v>0</v>
      </c>
      <c r="H199" s="536">
        <f t="shared" si="87"/>
        <v>0</v>
      </c>
      <c r="I199" s="20"/>
      <c r="J199" s="20"/>
      <c r="K199" s="20"/>
      <c r="L199" s="20"/>
      <c r="M199" s="20">
        <f t="shared" si="88"/>
        <v>0</v>
      </c>
      <c r="N199" s="20">
        <f t="shared" si="89"/>
        <v>0</v>
      </c>
      <c r="O199" s="21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9">
        <f>H188</f>
        <v>18</v>
      </c>
      <c r="AB199" s="9" t="str">
        <f>E188</f>
        <v>NCT-Q2V-027-S</v>
      </c>
      <c r="AC199" s="22" t="str">
        <f>A188</f>
        <v>NCT</v>
      </c>
      <c r="AD199" s="9" t="str">
        <f t="shared" si="90"/>
        <v>冷空箱</v>
      </c>
      <c r="AE199" s="9">
        <f t="shared" si="91"/>
        <v>0</v>
      </c>
      <c r="AF199" s="23">
        <f t="shared" si="92"/>
        <v>0</v>
      </c>
      <c r="AG199" s="9"/>
      <c r="AH199" s="9"/>
      <c r="AI199" s="538"/>
      <c r="AJ199" s="538"/>
      <c r="AK199" s="11"/>
      <c r="AL199" s="11"/>
    </row>
    <row r="200" spans="1:38" s="16" customFormat="1" ht="12.75" customHeight="1">
      <c r="A200" s="24" t="s">
        <v>21</v>
      </c>
      <c r="B200" s="537"/>
      <c r="C200" s="536"/>
      <c r="D200" s="536"/>
      <c r="E200" s="20"/>
      <c r="F200" s="20"/>
      <c r="G200" s="536">
        <f t="shared" si="86"/>
        <v>0</v>
      </c>
      <c r="H200" s="536">
        <f t="shared" si="87"/>
        <v>0</v>
      </c>
      <c r="I200" s="20"/>
      <c r="J200" s="20"/>
      <c r="K200" s="20"/>
      <c r="L200" s="20"/>
      <c r="M200" s="20">
        <f t="shared" si="88"/>
        <v>0</v>
      </c>
      <c r="N200" s="20">
        <f t="shared" si="89"/>
        <v>0</v>
      </c>
      <c r="O200" s="21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9">
        <f>H188</f>
        <v>18</v>
      </c>
      <c r="AB200" s="9" t="str">
        <f>E188</f>
        <v>NCT-Q2V-027-S</v>
      </c>
      <c r="AC200" s="22" t="str">
        <f>A188</f>
        <v>NCT</v>
      </c>
      <c r="AD200" s="9" t="str">
        <f t="shared" si="90"/>
        <v>COSCO T/S</v>
      </c>
      <c r="AE200" s="9">
        <f t="shared" si="91"/>
        <v>0</v>
      </c>
      <c r="AF200" s="23">
        <f t="shared" si="92"/>
        <v>0</v>
      </c>
      <c r="AG200" s="9"/>
      <c r="AH200" s="9"/>
      <c r="AI200" s="538"/>
      <c r="AJ200" s="538"/>
      <c r="AK200" s="11"/>
      <c r="AL200" s="11"/>
    </row>
    <row r="201" spans="1:38" s="32" customFormat="1" ht="12.75" customHeight="1">
      <c r="A201" s="24" t="s">
        <v>22</v>
      </c>
      <c r="B201" s="28"/>
      <c r="C201" s="29">
        <v>920</v>
      </c>
      <c r="D201" s="29">
        <v>12880</v>
      </c>
      <c r="E201" s="30">
        <f>SUM(E192:E200)</f>
        <v>1463</v>
      </c>
      <c r="F201" s="30">
        <f>SUM(F192:F200)</f>
        <v>20777</v>
      </c>
      <c r="G201" s="29">
        <f t="shared" si="86"/>
        <v>543</v>
      </c>
      <c r="H201" s="29">
        <f t="shared" si="87"/>
        <v>7897</v>
      </c>
      <c r="I201" s="31">
        <f t="shared" ref="I201:N201" si="93">SUM(I192:I200)</f>
        <v>30</v>
      </c>
      <c r="J201" s="31">
        <f t="shared" si="93"/>
        <v>580</v>
      </c>
      <c r="K201" s="31">
        <f t="shared" si="93"/>
        <v>0</v>
      </c>
      <c r="L201" s="31">
        <f t="shared" si="93"/>
        <v>0</v>
      </c>
      <c r="M201" s="31">
        <f t="shared" si="93"/>
        <v>30</v>
      </c>
      <c r="N201" s="31">
        <f t="shared" si="93"/>
        <v>580</v>
      </c>
      <c r="O201" s="21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9"/>
      <c r="AB201" s="9"/>
      <c r="AC201" s="22"/>
      <c r="AD201" s="9"/>
      <c r="AE201" s="9"/>
      <c r="AF201" s="9"/>
      <c r="AG201" s="9"/>
      <c r="AH201" s="9"/>
      <c r="AI201" s="538"/>
      <c r="AJ201" s="538"/>
      <c r="AK201" s="538"/>
      <c r="AL201" s="538"/>
    </row>
    <row r="202" spans="1:38" s="32" customFormat="1" ht="12.75" customHeight="1">
      <c r="A202" s="33"/>
      <c r="C202" s="34"/>
      <c r="E202" s="258">
        <f>E201/C201</f>
        <v>1.5902173913043478</v>
      </c>
      <c r="F202" s="258">
        <f>F201/D201</f>
        <v>1.6131211180124223</v>
      </c>
      <c r="I202" s="15"/>
      <c r="J202" s="36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9"/>
      <c r="AB202" s="9"/>
      <c r="AC202" s="22"/>
      <c r="AD202" s="9"/>
      <c r="AE202" s="9"/>
      <c r="AF202" s="9"/>
      <c r="AG202" s="9"/>
      <c r="AH202" s="9"/>
      <c r="AI202" s="538"/>
      <c r="AJ202" s="538"/>
      <c r="AK202" s="538"/>
      <c r="AL202" s="538"/>
    </row>
    <row r="205" spans="1:38" s="12" customFormat="1" ht="12.75" customHeight="1">
      <c r="A205" s="51" t="s">
        <v>46</v>
      </c>
      <c r="B205" s="52" t="s">
        <v>956</v>
      </c>
      <c r="C205" s="53"/>
      <c r="D205" s="54"/>
      <c r="E205" s="52" t="s">
        <v>957</v>
      </c>
      <c r="F205" s="52"/>
      <c r="G205" s="51" t="s">
        <v>0</v>
      </c>
      <c r="H205" s="55">
        <v>18</v>
      </c>
      <c r="I205" s="54"/>
      <c r="J205" s="56" t="s">
        <v>26</v>
      </c>
      <c r="K205" s="52">
        <v>0</v>
      </c>
      <c r="L205" s="51"/>
      <c r="M205" s="57"/>
      <c r="N205" s="52"/>
      <c r="O205" s="5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  <c r="AA205" s="9"/>
      <c r="AB205" s="9"/>
      <c r="AC205" s="9"/>
      <c r="AD205" s="9"/>
      <c r="AE205" s="9"/>
      <c r="AF205" s="9"/>
      <c r="AG205" s="9"/>
      <c r="AH205" s="9"/>
      <c r="AI205" s="609"/>
      <c r="AJ205" s="609"/>
      <c r="AK205" s="11"/>
    </row>
    <row r="206" spans="1:38" s="16" customFormat="1" ht="12.75" customHeight="1">
      <c r="A206" s="13"/>
      <c r="B206" s="14"/>
      <c r="C206" s="646" t="s">
        <v>1</v>
      </c>
      <c r="D206" s="646"/>
      <c r="E206" s="646" t="s">
        <v>2</v>
      </c>
      <c r="F206" s="646"/>
      <c r="G206" s="646" t="s">
        <v>3</v>
      </c>
      <c r="H206" s="646"/>
      <c r="I206" s="351" t="s">
        <v>4</v>
      </c>
      <c r="J206" s="352"/>
      <c r="K206" s="352"/>
      <c r="L206" s="352"/>
      <c r="M206" s="352"/>
      <c r="N206" s="353"/>
      <c r="O206" s="647" t="s">
        <v>5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9"/>
      <c r="AB206" s="9"/>
      <c r="AC206" s="9"/>
      <c r="AD206" s="9"/>
      <c r="AE206" s="9"/>
      <c r="AF206" s="9"/>
      <c r="AG206" s="9"/>
      <c r="AH206" s="9"/>
      <c r="AI206" s="609"/>
      <c r="AJ206" s="609"/>
      <c r="AK206" s="11"/>
      <c r="AL206" s="11"/>
    </row>
    <row r="207" spans="1:38" s="16" customFormat="1" ht="12.75" customHeight="1">
      <c r="A207" s="17" t="s">
        <v>6</v>
      </c>
      <c r="B207" s="608" t="s">
        <v>7</v>
      </c>
      <c r="C207" s="646"/>
      <c r="D207" s="646"/>
      <c r="E207" s="646"/>
      <c r="F207" s="646"/>
      <c r="G207" s="646"/>
      <c r="H207" s="646"/>
      <c r="I207" s="607" t="s">
        <v>8</v>
      </c>
      <c r="J207" s="607" t="s">
        <v>60</v>
      </c>
      <c r="K207" s="607" t="s">
        <v>10</v>
      </c>
      <c r="L207" s="607"/>
      <c r="M207" s="646" t="s">
        <v>12</v>
      </c>
      <c r="N207" s="646"/>
      <c r="O207" s="647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9"/>
      <c r="AB207" s="9"/>
      <c r="AC207" s="9"/>
      <c r="AD207" s="9"/>
      <c r="AE207" s="9"/>
      <c r="AF207" s="9"/>
      <c r="AG207" s="9"/>
      <c r="AH207" s="9"/>
      <c r="AI207" s="609"/>
      <c r="AJ207" s="609"/>
      <c r="AK207" s="11"/>
      <c r="AL207" s="11"/>
    </row>
    <row r="208" spans="1:38" s="16" customFormat="1" ht="12.75" customHeight="1">
      <c r="A208" s="13"/>
      <c r="B208" s="14"/>
      <c r="C208" s="607" t="s">
        <v>13</v>
      </c>
      <c r="D208" s="607" t="s">
        <v>14</v>
      </c>
      <c r="E208" s="607" t="s">
        <v>13</v>
      </c>
      <c r="F208" s="607" t="s">
        <v>14</v>
      </c>
      <c r="G208" s="607" t="s">
        <v>13</v>
      </c>
      <c r="H208" s="607" t="s">
        <v>14</v>
      </c>
      <c r="I208" s="607" t="s">
        <v>13</v>
      </c>
      <c r="J208" s="607" t="s">
        <v>14</v>
      </c>
      <c r="K208" s="607" t="s">
        <v>13</v>
      </c>
      <c r="L208" s="607" t="s">
        <v>14</v>
      </c>
      <c r="M208" s="607"/>
      <c r="N208" s="607"/>
      <c r="O208" s="647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9" t="s">
        <v>15</v>
      </c>
      <c r="AB208" s="9" t="s">
        <v>16</v>
      </c>
      <c r="AC208" s="9" t="s">
        <v>17</v>
      </c>
      <c r="AD208" s="9" t="s">
        <v>18</v>
      </c>
      <c r="AE208" s="9" t="s">
        <v>19</v>
      </c>
      <c r="AF208" s="9" t="s">
        <v>20</v>
      </c>
      <c r="AG208" s="9"/>
      <c r="AH208" s="9"/>
      <c r="AI208" s="609"/>
      <c r="AJ208" s="609"/>
      <c r="AK208" s="11"/>
      <c r="AL208" s="11"/>
    </row>
    <row r="209" spans="1:38" s="16" customFormat="1" ht="12.75" customHeight="1">
      <c r="A209" s="24" t="s">
        <v>31</v>
      </c>
      <c r="B209" s="608">
        <f>B192+7</f>
        <v>43217</v>
      </c>
      <c r="C209" s="607"/>
      <c r="D209" s="607"/>
      <c r="E209" s="26">
        <v>200</v>
      </c>
      <c r="F209" s="26">
        <v>2400</v>
      </c>
      <c r="G209" s="607">
        <f t="shared" ref="G209:G218" si="94">E209-C209</f>
        <v>200</v>
      </c>
      <c r="H209" s="607">
        <f t="shared" ref="H209:H218" si="95">F209-D209</f>
        <v>2400</v>
      </c>
      <c r="I209" s="26"/>
      <c r="J209" s="26"/>
      <c r="K209" s="26"/>
      <c r="L209" s="26"/>
      <c r="M209" s="20">
        <f t="shared" ref="M209:M217" si="96">I209+K209</f>
        <v>0</v>
      </c>
      <c r="N209" s="20">
        <f t="shared" ref="N209:N217" si="97">J209+L209</f>
        <v>0</v>
      </c>
      <c r="O209" s="21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9">
        <f>H205</f>
        <v>18</v>
      </c>
      <c r="AB209" s="9" t="str">
        <f>E205</f>
        <v>NCT-TDD-006-S</v>
      </c>
      <c r="AC209" s="22" t="str">
        <f>A205</f>
        <v>NCT</v>
      </c>
      <c r="AD209" s="9" t="str">
        <f t="shared" ref="AD209:AD217" si="98">A209</f>
        <v>DLC</v>
      </c>
      <c r="AE209" s="9">
        <f t="shared" ref="AE209:AE217" si="99">C209</f>
        <v>0</v>
      </c>
      <c r="AF209" s="23">
        <f t="shared" ref="AF209:AF217" si="100">E209</f>
        <v>200</v>
      </c>
      <c r="AG209" s="9"/>
      <c r="AH209" s="9"/>
      <c r="AI209" s="609"/>
      <c r="AJ209" s="609"/>
      <c r="AK209" s="11"/>
      <c r="AL209" s="11"/>
    </row>
    <row r="210" spans="1:38" s="16" customFormat="1" ht="12.75" customHeight="1">
      <c r="A210" s="24" t="s">
        <v>32</v>
      </c>
      <c r="B210" s="608">
        <f>B193+7</f>
        <v>43219</v>
      </c>
      <c r="C210" s="607"/>
      <c r="D210" s="607"/>
      <c r="E210" s="26">
        <v>1064</v>
      </c>
      <c r="F210" s="26">
        <v>10065</v>
      </c>
      <c r="G210" s="607">
        <f t="shared" si="94"/>
        <v>1064</v>
      </c>
      <c r="H210" s="607">
        <f t="shared" si="95"/>
        <v>10065</v>
      </c>
      <c r="I210" s="26"/>
      <c r="J210" s="26"/>
      <c r="K210" s="26"/>
      <c r="L210" s="26"/>
      <c r="M210" s="20">
        <f t="shared" si="96"/>
        <v>0</v>
      </c>
      <c r="N210" s="20">
        <f t="shared" si="97"/>
        <v>0</v>
      </c>
      <c r="O210" s="2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9">
        <f>H205</f>
        <v>18</v>
      </c>
      <c r="AB210" s="9" t="str">
        <f>E205</f>
        <v>NCT-TDD-006-S</v>
      </c>
      <c r="AC210" s="22" t="str">
        <f>A205</f>
        <v>NCT</v>
      </c>
      <c r="AD210" s="9" t="str">
        <f t="shared" si="98"/>
        <v>TSN</v>
      </c>
      <c r="AE210" s="9">
        <f t="shared" si="99"/>
        <v>0</v>
      </c>
      <c r="AF210" s="23">
        <f t="shared" si="100"/>
        <v>1064</v>
      </c>
      <c r="AG210" s="9"/>
      <c r="AH210" s="9"/>
      <c r="AI210" s="609"/>
      <c r="AJ210" s="609"/>
      <c r="AK210" s="11"/>
      <c r="AL210" s="11"/>
    </row>
    <row r="211" spans="1:38" s="16" customFormat="1" ht="12.75" customHeight="1">
      <c r="A211" s="24" t="s">
        <v>27</v>
      </c>
      <c r="B211" s="608">
        <f>B194+7</f>
        <v>43221</v>
      </c>
      <c r="C211" s="607"/>
      <c r="D211" s="607"/>
      <c r="E211" s="26"/>
      <c r="F211" s="26"/>
      <c r="G211" s="607">
        <f t="shared" si="94"/>
        <v>0</v>
      </c>
      <c r="H211" s="607">
        <f t="shared" si="95"/>
        <v>0</v>
      </c>
      <c r="I211" s="26"/>
      <c r="J211" s="26"/>
      <c r="K211" s="20"/>
      <c r="L211" s="20"/>
      <c r="M211" s="20">
        <f t="shared" si="96"/>
        <v>0</v>
      </c>
      <c r="N211" s="20">
        <f t="shared" si="97"/>
        <v>0</v>
      </c>
      <c r="O211" s="21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9">
        <f>H205</f>
        <v>18</v>
      </c>
      <c r="AB211" s="9" t="str">
        <f>E205</f>
        <v>NCT-TDD-006-S</v>
      </c>
      <c r="AC211" s="22" t="str">
        <f>A205</f>
        <v>NCT</v>
      </c>
      <c r="AD211" s="9" t="str">
        <f t="shared" si="98"/>
        <v>TAO</v>
      </c>
      <c r="AE211" s="9">
        <f t="shared" si="99"/>
        <v>0</v>
      </c>
      <c r="AF211" s="23">
        <f t="shared" si="100"/>
        <v>0</v>
      </c>
      <c r="AG211" s="9"/>
      <c r="AH211" s="9"/>
      <c r="AI211" s="609"/>
      <c r="AJ211" s="609"/>
      <c r="AK211" s="11"/>
      <c r="AL211" s="11"/>
    </row>
    <row r="212" spans="1:38" s="16" customFormat="1" ht="12.75" customHeight="1">
      <c r="A212" s="24" t="s">
        <v>60</v>
      </c>
      <c r="B212" s="608">
        <f>B195+7</f>
        <v>43224</v>
      </c>
      <c r="C212" s="607"/>
      <c r="D212" s="607"/>
      <c r="E212" s="20"/>
      <c r="F212" s="20"/>
      <c r="G212" s="607">
        <f t="shared" si="94"/>
        <v>0</v>
      </c>
      <c r="H212" s="607">
        <f t="shared" si="95"/>
        <v>0</v>
      </c>
      <c r="I212" s="20"/>
      <c r="J212" s="20"/>
      <c r="K212" s="20"/>
      <c r="L212" s="20"/>
      <c r="M212" s="20">
        <f t="shared" si="96"/>
        <v>0</v>
      </c>
      <c r="N212" s="20">
        <f t="shared" si="97"/>
        <v>0</v>
      </c>
      <c r="O212" s="2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9">
        <f>H205</f>
        <v>18</v>
      </c>
      <c r="AB212" s="9" t="str">
        <f>E205</f>
        <v>NCT-TDD-006-S</v>
      </c>
      <c r="AC212" s="22" t="str">
        <f>A205</f>
        <v>NCT</v>
      </c>
      <c r="AD212" s="9" t="str">
        <f t="shared" si="98"/>
        <v>HKG</v>
      </c>
      <c r="AE212" s="9">
        <f t="shared" si="99"/>
        <v>0</v>
      </c>
      <c r="AF212" s="23">
        <f t="shared" si="100"/>
        <v>0</v>
      </c>
      <c r="AG212" s="9"/>
      <c r="AH212" s="9"/>
      <c r="AI212" s="609"/>
      <c r="AJ212" s="609"/>
      <c r="AK212" s="11"/>
      <c r="AL212" s="11"/>
    </row>
    <row r="213" spans="1:38" s="16" customFormat="1" ht="12.75" customHeight="1">
      <c r="A213" s="24" t="s">
        <v>365</v>
      </c>
      <c r="B213" s="608">
        <f>B196+7</f>
        <v>43225</v>
      </c>
      <c r="C213" s="607"/>
      <c r="D213" s="607"/>
      <c r="E213" s="26"/>
      <c r="F213" s="26"/>
      <c r="G213" s="607">
        <f t="shared" si="94"/>
        <v>0</v>
      </c>
      <c r="H213" s="607">
        <f t="shared" si="95"/>
        <v>0</v>
      </c>
      <c r="I213" s="20"/>
      <c r="J213" s="20"/>
      <c r="K213" s="20"/>
      <c r="L213" s="20"/>
      <c r="M213" s="20">
        <f t="shared" si="96"/>
        <v>0</v>
      </c>
      <c r="N213" s="20">
        <f t="shared" si="97"/>
        <v>0</v>
      </c>
      <c r="O213" s="21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9">
        <f>H205</f>
        <v>18</v>
      </c>
      <c r="AB213" s="9" t="str">
        <f>E205</f>
        <v>NCT-TDD-006-S</v>
      </c>
      <c r="AC213" s="22" t="str">
        <f>A205</f>
        <v>NCT</v>
      </c>
      <c r="AD213" s="9" t="str">
        <f t="shared" si="98"/>
        <v>HUA</v>
      </c>
      <c r="AE213" s="9">
        <f t="shared" si="99"/>
        <v>0</v>
      </c>
      <c r="AF213" s="23">
        <f t="shared" si="100"/>
        <v>0</v>
      </c>
      <c r="AG213" s="9"/>
      <c r="AH213" s="9"/>
      <c r="AI213" s="609"/>
      <c r="AJ213" s="609"/>
      <c r="AK213" s="11"/>
      <c r="AL213" s="11"/>
    </row>
    <row r="214" spans="1:38" s="16" customFormat="1" ht="12.75" customHeight="1">
      <c r="A214" s="24"/>
      <c r="B214" s="608"/>
      <c r="C214" s="607"/>
      <c r="D214" s="607"/>
      <c r="E214" s="20"/>
      <c r="F214" s="20"/>
      <c r="G214" s="607">
        <f t="shared" si="94"/>
        <v>0</v>
      </c>
      <c r="H214" s="607">
        <f t="shared" si="95"/>
        <v>0</v>
      </c>
      <c r="I214" s="20"/>
      <c r="J214" s="20"/>
      <c r="K214" s="20"/>
      <c r="L214" s="20"/>
      <c r="M214" s="20">
        <f t="shared" si="96"/>
        <v>0</v>
      </c>
      <c r="N214" s="20">
        <f t="shared" si="97"/>
        <v>0</v>
      </c>
      <c r="O214" s="21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9">
        <f>H205</f>
        <v>18</v>
      </c>
      <c r="AB214" s="9" t="str">
        <f>E205</f>
        <v>NCT-TDD-006-S</v>
      </c>
      <c r="AC214" s="22" t="str">
        <f>A205</f>
        <v>NCT</v>
      </c>
      <c r="AD214" s="9">
        <f t="shared" si="98"/>
        <v>0</v>
      </c>
      <c r="AE214" s="9">
        <f t="shared" si="99"/>
        <v>0</v>
      </c>
      <c r="AF214" s="23">
        <f t="shared" si="100"/>
        <v>0</v>
      </c>
      <c r="AG214" s="9"/>
      <c r="AH214" s="9"/>
      <c r="AI214" s="609"/>
      <c r="AJ214" s="609"/>
      <c r="AK214" s="11"/>
      <c r="AL214" s="11"/>
    </row>
    <row r="215" spans="1:38" s="16" customFormat="1" ht="12.75" customHeight="1">
      <c r="A215" s="24"/>
      <c r="B215" s="608"/>
      <c r="C215" s="607"/>
      <c r="D215" s="607"/>
      <c r="E215" s="20"/>
      <c r="F215" s="20"/>
      <c r="G215" s="607">
        <f t="shared" si="94"/>
        <v>0</v>
      </c>
      <c r="H215" s="607">
        <f t="shared" si="95"/>
        <v>0</v>
      </c>
      <c r="I215" s="20"/>
      <c r="J215" s="20"/>
      <c r="K215" s="20"/>
      <c r="L215" s="20"/>
      <c r="M215" s="20">
        <f t="shared" si="96"/>
        <v>0</v>
      </c>
      <c r="N215" s="20">
        <f t="shared" si="97"/>
        <v>0</v>
      </c>
      <c r="O215" s="21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9">
        <f>H205</f>
        <v>18</v>
      </c>
      <c r="AB215" s="9" t="str">
        <f>E205</f>
        <v>NCT-TDD-006-S</v>
      </c>
      <c r="AC215" s="22" t="str">
        <f>A205</f>
        <v>NCT</v>
      </c>
      <c r="AD215" s="9">
        <f t="shared" si="98"/>
        <v>0</v>
      </c>
      <c r="AE215" s="9">
        <f t="shared" si="99"/>
        <v>0</v>
      </c>
      <c r="AF215" s="23">
        <f t="shared" si="100"/>
        <v>0</v>
      </c>
      <c r="AG215" s="9"/>
      <c r="AH215" s="9"/>
      <c r="AI215" s="609"/>
      <c r="AJ215" s="609"/>
      <c r="AK215" s="11"/>
      <c r="AL215" s="11"/>
    </row>
    <row r="216" spans="1:38" s="16" customFormat="1" ht="12.75" customHeight="1">
      <c r="A216" s="413" t="s">
        <v>500</v>
      </c>
      <c r="B216" s="27"/>
      <c r="C216" s="607"/>
      <c r="D216" s="607"/>
      <c r="E216" s="20"/>
      <c r="F216" s="20"/>
      <c r="G216" s="607">
        <f t="shared" si="94"/>
        <v>0</v>
      </c>
      <c r="H216" s="607">
        <f t="shared" si="95"/>
        <v>0</v>
      </c>
      <c r="I216" s="20"/>
      <c r="J216" s="20"/>
      <c r="K216" s="20"/>
      <c r="L216" s="20"/>
      <c r="M216" s="20">
        <f t="shared" si="96"/>
        <v>0</v>
      </c>
      <c r="N216" s="20">
        <f t="shared" si="97"/>
        <v>0</v>
      </c>
      <c r="O216" s="21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9">
        <f>H205</f>
        <v>18</v>
      </c>
      <c r="AB216" s="9" t="str">
        <f>E205</f>
        <v>NCT-TDD-006-S</v>
      </c>
      <c r="AC216" s="22" t="str">
        <f>A205</f>
        <v>NCT</v>
      </c>
      <c r="AD216" s="9" t="str">
        <f t="shared" si="98"/>
        <v>冷空箱</v>
      </c>
      <c r="AE216" s="9">
        <f t="shared" si="99"/>
        <v>0</v>
      </c>
      <c r="AF216" s="23">
        <f t="shared" si="100"/>
        <v>0</v>
      </c>
      <c r="AG216" s="9"/>
      <c r="AH216" s="9"/>
      <c r="AI216" s="609"/>
      <c r="AJ216" s="609"/>
      <c r="AK216" s="11"/>
      <c r="AL216" s="11"/>
    </row>
    <row r="217" spans="1:38" s="16" customFormat="1" ht="12.75" customHeight="1">
      <c r="A217" s="24" t="s">
        <v>21</v>
      </c>
      <c r="B217" s="608"/>
      <c r="C217" s="607"/>
      <c r="D217" s="607"/>
      <c r="E217" s="20"/>
      <c r="F217" s="20"/>
      <c r="G217" s="607">
        <f t="shared" si="94"/>
        <v>0</v>
      </c>
      <c r="H217" s="607">
        <f t="shared" si="95"/>
        <v>0</v>
      </c>
      <c r="I217" s="20"/>
      <c r="J217" s="20"/>
      <c r="K217" s="20"/>
      <c r="L217" s="20"/>
      <c r="M217" s="20">
        <f t="shared" si="96"/>
        <v>0</v>
      </c>
      <c r="N217" s="20">
        <f t="shared" si="97"/>
        <v>0</v>
      </c>
      <c r="O217" s="21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9">
        <f>H205</f>
        <v>18</v>
      </c>
      <c r="AB217" s="9" t="str">
        <f>E205</f>
        <v>NCT-TDD-006-S</v>
      </c>
      <c r="AC217" s="22" t="str">
        <f>A205</f>
        <v>NCT</v>
      </c>
      <c r="AD217" s="9" t="str">
        <f t="shared" si="98"/>
        <v>COSCO T/S</v>
      </c>
      <c r="AE217" s="9">
        <f t="shared" si="99"/>
        <v>0</v>
      </c>
      <c r="AF217" s="23">
        <f t="shared" si="100"/>
        <v>0</v>
      </c>
      <c r="AG217" s="9"/>
      <c r="AH217" s="9"/>
      <c r="AI217" s="609"/>
      <c r="AJ217" s="609"/>
      <c r="AK217" s="11"/>
      <c r="AL217" s="11"/>
    </row>
    <row r="218" spans="1:38" s="32" customFormat="1" ht="12.75" customHeight="1">
      <c r="A218" s="24" t="s">
        <v>22</v>
      </c>
      <c r="B218" s="28"/>
      <c r="C218" s="29">
        <v>1820</v>
      </c>
      <c r="D218" s="29">
        <v>25480</v>
      </c>
      <c r="E218" s="30">
        <f>SUM(E209:E217)</f>
        <v>1264</v>
      </c>
      <c r="F218" s="30">
        <f>SUM(F209:F217)</f>
        <v>12465</v>
      </c>
      <c r="G218" s="29">
        <f t="shared" si="94"/>
        <v>-556</v>
      </c>
      <c r="H218" s="29">
        <f t="shared" si="95"/>
        <v>-13015</v>
      </c>
      <c r="I218" s="31">
        <f t="shared" ref="I218:N218" si="101">SUM(I209:I217)</f>
        <v>0</v>
      </c>
      <c r="J218" s="31">
        <f t="shared" si="101"/>
        <v>0</v>
      </c>
      <c r="K218" s="31">
        <f t="shared" si="101"/>
        <v>0</v>
      </c>
      <c r="L218" s="31">
        <f t="shared" si="101"/>
        <v>0</v>
      </c>
      <c r="M218" s="31">
        <f t="shared" si="101"/>
        <v>0</v>
      </c>
      <c r="N218" s="31">
        <f t="shared" si="101"/>
        <v>0</v>
      </c>
      <c r="O218" s="21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9"/>
      <c r="AB218" s="9"/>
      <c r="AC218" s="22"/>
      <c r="AD218" s="9"/>
      <c r="AE218" s="9"/>
      <c r="AF218" s="9"/>
      <c r="AG218" s="9"/>
      <c r="AH218" s="9"/>
      <c r="AI218" s="609"/>
      <c r="AJ218" s="609"/>
      <c r="AK218" s="609"/>
      <c r="AL218" s="609"/>
    </row>
    <row r="219" spans="1:38" s="32" customFormat="1" ht="12.75" customHeight="1">
      <c r="A219" s="33"/>
      <c r="C219" s="34"/>
      <c r="E219" s="258">
        <f>E218/C218</f>
        <v>0.69450549450549448</v>
      </c>
      <c r="F219" s="258">
        <f>F218/D218</f>
        <v>0.48920722135007849</v>
      </c>
      <c r="I219" s="15"/>
      <c r="J219" s="36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9"/>
      <c r="AB219" s="9"/>
      <c r="AC219" s="22"/>
      <c r="AD219" s="9"/>
      <c r="AE219" s="9"/>
      <c r="AF219" s="9"/>
      <c r="AG219" s="9"/>
      <c r="AH219" s="9"/>
      <c r="AI219" s="609"/>
      <c r="AJ219" s="609"/>
      <c r="AK219" s="609"/>
      <c r="AL219" s="609"/>
    </row>
  </sheetData>
  <protectedRanges>
    <protectedRange sqref="F1 F18 F35 F52 F69 F86 F103 F120 F137 F154 F171 F188 F205" name="区域1"/>
  </protectedRanges>
  <mergeCells count="70">
    <mergeCell ref="C206:D207"/>
    <mergeCell ref="E206:F207"/>
    <mergeCell ref="G206:H207"/>
    <mergeCell ref="O206:O208"/>
    <mergeCell ref="M207:N207"/>
    <mergeCell ref="C189:D190"/>
    <mergeCell ref="E189:F190"/>
    <mergeCell ref="G189:H190"/>
    <mergeCell ref="O189:O191"/>
    <mergeCell ref="M190:N190"/>
    <mergeCell ref="C155:D156"/>
    <mergeCell ref="E155:F156"/>
    <mergeCell ref="G155:H156"/>
    <mergeCell ref="O155:O157"/>
    <mergeCell ref="M156:N156"/>
    <mergeCell ref="C138:D139"/>
    <mergeCell ref="E138:F139"/>
    <mergeCell ref="G138:H139"/>
    <mergeCell ref="O138:O140"/>
    <mergeCell ref="M139:N139"/>
    <mergeCell ref="C104:D105"/>
    <mergeCell ref="E104:F105"/>
    <mergeCell ref="G104:H105"/>
    <mergeCell ref="O104:O106"/>
    <mergeCell ref="M105:N105"/>
    <mergeCell ref="C87:D88"/>
    <mergeCell ref="E87:F88"/>
    <mergeCell ref="G87:H88"/>
    <mergeCell ref="O87:O89"/>
    <mergeCell ref="M88:N88"/>
    <mergeCell ref="C2:D3"/>
    <mergeCell ref="E2:F3"/>
    <mergeCell ref="G2:H3"/>
    <mergeCell ref="I2:N2"/>
    <mergeCell ref="O2:O4"/>
    <mergeCell ref="M3:N3"/>
    <mergeCell ref="C19:D20"/>
    <mergeCell ref="E19:F20"/>
    <mergeCell ref="G19:H20"/>
    <mergeCell ref="I19:N19"/>
    <mergeCell ref="O19:O21"/>
    <mergeCell ref="M20:N20"/>
    <mergeCell ref="C36:D37"/>
    <mergeCell ref="E36:F37"/>
    <mergeCell ref="G36:H37"/>
    <mergeCell ref="I36:N36"/>
    <mergeCell ref="O36:O38"/>
    <mergeCell ref="M37:N37"/>
    <mergeCell ref="C53:D54"/>
    <mergeCell ref="E53:F54"/>
    <mergeCell ref="G53:H54"/>
    <mergeCell ref="I53:N53"/>
    <mergeCell ref="O53:O55"/>
    <mergeCell ref="M54:N54"/>
    <mergeCell ref="C70:D71"/>
    <mergeCell ref="E70:F71"/>
    <mergeCell ref="G70:H71"/>
    <mergeCell ref="I70:N70"/>
    <mergeCell ref="O70:O72"/>
    <mergeCell ref="M71:N71"/>
    <mergeCell ref="C121:D122"/>
    <mergeCell ref="E121:F122"/>
    <mergeCell ref="G121:H122"/>
    <mergeCell ref="O121:O123"/>
    <mergeCell ref="M122:N122"/>
    <mergeCell ref="C172:D173"/>
    <mergeCell ref="E172:F173"/>
    <mergeCell ref="G172:H173"/>
    <mergeCell ref="O172:O174"/>
    <mergeCell ref="M173:N17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AL119"/>
  <sheetViews>
    <sheetView topLeftCell="A77" workbookViewId="0">
      <selection activeCell="I127" sqref="I127"/>
    </sheetView>
  </sheetViews>
  <sheetFormatPr defaultRowHeight="13.5"/>
  <sheetData>
    <row r="1" spans="1:38" s="12" customFormat="1" ht="12.75" hidden="1" customHeight="1">
      <c r="A1" s="51" t="s">
        <v>46</v>
      </c>
      <c r="B1" s="52" t="s">
        <v>65</v>
      </c>
      <c r="C1" s="53"/>
      <c r="D1" s="54"/>
      <c r="E1" s="52" t="s">
        <v>66</v>
      </c>
      <c r="F1" s="52"/>
      <c r="G1" s="51" t="s">
        <v>0</v>
      </c>
      <c r="H1" s="55">
        <v>8</v>
      </c>
      <c r="I1" s="54"/>
      <c r="J1" s="56" t="s">
        <v>26</v>
      </c>
      <c r="K1" s="52">
        <v>0</v>
      </c>
      <c r="L1" s="51"/>
      <c r="M1" s="57"/>
      <c r="N1" s="52"/>
      <c r="O1" s="54"/>
      <c r="P1" s="8"/>
      <c r="Q1" s="8"/>
      <c r="R1" s="8"/>
      <c r="S1" s="8"/>
      <c r="T1" s="8"/>
      <c r="U1" s="8"/>
      <c r="V1" s="8"/>
      <c r="W1" s="8"/>
      <c r="X1" s="8"/>
      <c r="Y1" s="8"/>
      <c r="Z1" s="9"/>
      <c r="AA1" s="9"/>
      <c r="AB1" s="9"/>
      <c r="AC1" s="9"/>
      <c r="AD1" s="9"/>
      <c r="AE1" s="9"/>
      <c r="AF1" s="9"/>
      <c r="AG1" s="9"/>
      <c r="AH1" s="9"/>
      <c r="AI1" s="10"/>
      <c r="AJ1" s="10"/>
      <c r="AK1" s="11"/>
    </row>
    <row r="2" spans="1:38" s="16" customFormat="1" ht="12.75" hidden="1" customHeight="1">
      <c r="A2" s="13"/>
      <c r="B2" s="14"/>
      <c r="C2" s="646" t="s">
        <v>1</v>
      </c>
      <c r="D2" s="646"/>
      <c r="E2" s="646" t="s">
        <v>2</v>
      </c>
      <c r="F2" s="646"/>
      <c r="G2" s="646" t="s">
        <v>3</v>
      </c>
      <c r="H2" s="646"/>
      <c r="I2" s="646" t="s">
        <v>4</v>
      </c>
      <c r="J2" s="646"/>
      <c r="K2" s="646"/>
      <c r="L2" s="646"/>
      <c r="M2" s="646"/>
      <c r="N2" s="646"/>
      <c r="O2" s="647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9"/>
      <c r="AB2" s="9"/>
      <c r="AC2" s="9"/>
      <c r="AD2" s="9"/>
      <c r="AE2" s="9"/>
      <c r="AF2" s="9"/>
      <c r="AG2" s="9"/>
      <c r="AH2" s="9"/>
      <c r="AI2" s="10"/>
      <c r="AJ2" s="10"/>
      <c r="AK2" s="11"/>
      <c r="AL2" s="11"/>
    </row>
    <row r="3" spans="1:38" s="16" customFormat="1" ht="12.75" hidden="1" customHeight="1">
      <c r="A3" s="17" t="s">
        <v>6</v>
      </c>
      <c r="B3" s="18" t="s">
        <v>7</v>
      </c>
      <c r="C3" s="646"/>
      <c r="D3" s="646"/>
      <c r="E3" s="646"/>
      <c r="F3" s="646"/>
      <c r="G3" s="646"/>
      <c r="H3" s="646"/>
      <c r="I3" s="19" t="s">
        <v>8</v>
      </c>
      <c r="J3" s="19" t="s">
        <v>9</v>
      </c>
      <c r="K3" s="19" t="s">
        <v>10</v>
      </c>
      <c r="L3" s="19" t="s">
        <v>11</v>
      </c>
      <c r="M3" s="646" t="s">
        <v>12</v>
      </c>
      <c r="N3" s="646"/>
      <c r="O3" s="64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9"/>
      <c r="AB3" s="9"/>
      <c r="AC3" s="9"/>
      <c r="AD3" s="9"/>
      <c r="AE3" s="9"/>
      <c r="AF3" s="9"/>
      <c r="AG3" s="9"/>
      <c r="AH3" s="9"/>
      <c r="AI3" s="10"/>
      <c r="AJ3" s="10"/>
      <c r="AK3" s="11"/>
      <c r="AL3" s="11"/>
    </row>
    <row r="4" spans="1:38" s="16" customFormat="1" ht="12.75" hidden="1" customHeight="1">
      <c r="A4" s="13"/>
      <c r="B4" s="14"/>
      <c r="C4" s="19" t="s">
        <v>13</v>
      </c>
      <c r="D4" s="19" t="s">
        <v>14</v>
      </c>
      <c r="E4" s="19" t="s">
        <v>13</v>
      </c>
      <c r="F4" s="19" t="s">
        <v>14</v>
      </c>
      <c r="G4" s="19" t="s">
        <v>13</v>
      </c>
      <c r="H4" s="19" t="s">
        <v>14</v>
      </c>
      <c r="I4" s="19" t="s">
        <v>13</v>
      </c>
      <c r="J4" s="19" t="s">
        <v>14</v>
      </c>
      <c r="K4" s="19" t="s">
        <v>13</v>
      </c>
      <c r="L4" s="19" t="s">
        <v>14</v>
      </c>
      <c r="M4" s="19"/>
      <c r="N4" s="19"/>
      <c r="O4" s="64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20</v>
      </c>
      <c r="AG4" s="9"/>
      <c r="AH4" s="9"/>
      <c r="AI4" s="10"/>
      <c r="AJ4" s="10"/>
      <c r="AK4" s="11"/>
      <c r="AL4" s="11"/>
    </row>
    <row r="5" spans="1:38" s="16" customFormat="1" ht="12.75" hidden="1" customHeight="1">
      <c r="A5" s="24" t="s">
        <v>54</v>
      </c>
      <c r="B5" s="18">
        <v>43146</v>
      </c>
      <c r="C5" s="19">
        <v>952</v>
      </c>
      <c r="D5" s="19">
        <v>13328</v>
      </c>
      <c r="E5" s="20">
        <v>831</v>
      </c>
      <c r="F5" s="20">
        <v>13892</v>
      </c>
      <c r="G5" s="19">
        <f t="shared" ref="G5:H8" si="0">E5-C5</f>
        <v>-121</v>
      </c>
      <c r="H5" s="19">
        <f t="shared" si="0"/>
        <v>564</v>
      </c>
      <c r="I5" s="25"/>
      <c r="J5" s="25"/>
      <c r="K5" s="26"/>
      <c r="L5" s="26"/>
      <c r="M5" s="20">
        <f t="shared" ref="M5:N7" si="1">I5+K5</f>
        <v>0</v>
      </c>
      <c r="N5" s="20">
        <f t="shared" si="1"/>
        <v>0</v>
      </c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9">
        <f>H1</f>
        <v>8</v>
      </c>
      <c r="AB5" s="9" t="str">
        <f>E1</f>
        <v>NCT-QY8-031-N</v>
      </c>
      <c r="AC5" s="22" t="str">
        <f>A1</f>
        <v>NCT</v>
      </c>
      <c r="AD5" s="9" t="str">
        <f>A5</f>
        <v>LCH</v>
      </c>
      <c r="AE5" s="9">
        <f>C5</f>
        <v>952</v>
      </c>
      <c r="AF5" s="23">
        <f>E5</f>
        <v>831</v>
      </c>
      <c r="AG5" s="9"/>
      <c r="AH5" s="9"/>
      <c r="AI5" s="10"/>
      <c r="AJ5" s="10"/>
      <c r="AK5" s="11"/>
      <c r="AL5" s="11"/>
    </row>
    <row r="6" spans="1:38" s="16" customFormat="1" ht="12.75" hidden="1" customHeight="1">
      <c r="A6" s="24" t="s">
        <v>68</v>
      </c>
      <c r="B6" s="18">
        <v>43150</v>
      </c>
      <c r="C6" s="19"/>
      <c r="D6" s="19"/>
      <c r="E6" s="20"/>
      <c r="F6" s="20"/>
      <c r="G6" s="19">
        <f t="shared" si="0"/>
        <v>0</v>
      </c>
      <c r="H6" s="19">
        <f t="shared" si="0"/>
        <v>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9">
        <f>H1</f>
        <v>8</v>
      </c>
      <c r="AB6" s="9" t="str">
        <f>E1</f>
        <v>NCT-QY8-031-N</v>
      </c>
      <c r="AC6" s="22" t="str">
        <f>A1</f>
        <v>NCT</v>
      </c>
      <c r="AD6" s="9" t="str">
        <f>A6</f>
        <v>ZHA</v>
      </c>
      <c r="AE6" s="9">
        <f>C6</f>
        <v>0</v>
      </c>
      <c r="AF6" s="23">
        <f>E6</f>
        <v>0</v>
      </c>
      <c r="AG6" s="9"/>
      <c r="AH6" s="9"/>
      <c r="AI6" s="10"/>
      <c r="AJ6" s="10"/>
      <c r="AK6" s="11"/>
      <c r="AL6" s="11"/>
    </row>
    <row r="7" spans="1:38" s="16" customFormat="1" ht="12.75" hidden="1" customHeight="1">
      <c r="A7" s="24" t="s">
        <v>60</v>
      </c>
      <c r="B7" s="18">
        <v>43151</v>
      </c>
      <c r="C7" s="19"/>
      <c r="D7" s="19"/>
      <c r="E7" s="20">
        <v>337</v>
      </c>
      <c r="F7" s="20">
        <v>4987</v>
      </c>
      <c r="G7" s="19">
        <f t="shared" si="0"/>
        <v>337</v>
      </c>
      <c r="H7" s="19">
        <f t="shared" si="0"/>
        <v>4987</v>
      </c>
      <c r="I7" s="20"/>
      <c r="J7" s="20"/>
      <c r="K7" s="20"/>
      <c r="L7" s="20"/>
      <c r="M7" s="20">
        <f t="shared" si="1"/>
        <v>0</v>
      </c>
      <c r="N7" s="20">
        <f t="shared" si="1"/>
        <v>0</v>
      </c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9">
        <f>H1</f>
        <v>8</v>
      </c>
      <c r="AB7" s="9" t="str">
        <f>E1</f>
        <v>NCT-QY8-031-N</v>
      </c>
      <c r="AC7" s="22" t="str">
        <f>A1</f>
        <v>NCT</v>
      </c>
      <c r="AD7" s="9" t="str">
        <f>A7</f>
        <v>HKG</v>
      </c>
      <c r="AE7" s="9">
        <f>C7</f>
        <v>0</v>
      </c>
      <c r="AF7" s="23">
        <f>E7</f>
        <v>337</v>
      </c>
      <c r="AG7" s="9"/>
      <c r="AH7" s="9"/>
      <c r="AI7" s="10"/>
      <c r="AJ7" s="10"/>
      <c r="AK7" s="11"/>
      <c r="AL7" s="11"/>
    </row>
    <row r="8" spans="1:38" s="32" customFormat="1" ht="12.75" hidden="1" customHeight="1">
      <c r="A8" s="24" t="s">
        <v>22</v>
      </c>
      <c r="B8" s="28"/>
      <c r="C8" s="29">
        <v>952</v>
      </c>
      <c r="D8" s="29">
        <v>13328</v>
      </c>
      <c r="E8" s="30">
        <f>SUM(E5:E7)</f>
        <v>1168</v>
      </c>
      <c r="F8" s="30">
        <f>SUM(F5:F7)</f>
        <v>18879</v>
      </c>
      <c r="G8" s="29">
        <f t="shared" si="0"/>
        <v>216</v>
      </c>
      <c r="H8" s="29">
        <f t="shared" si="0"/>
        <v>5551</v>
      </c>
      <c r="I8" s="31">
        <f t="shared" ref="I8:N8" si="2">SUM(I5:I7)</f>
        <v>0</v>
      </c>
      <c r="J8" s="31">
        <f t="shared" si="2"/>
        <v>0</v>
      </c>
      <c r="K8" s="31">
        <f t="shared" si="2"/>
        <v>0</v>
      </c>
      <c r="L8" s="31">
        <f t="shared" si="2"/>
        <v>0</v>
      </c>
      <c r="M8" s="31">
        <f t="shared" si="2"/>
        <v>0</v>
      </c>
      <c r="N8" s="31">
        <f t="shared" si="2"/>
        <v>0</v>
      </c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9"/>
      <c r="AB8" s="9"/>
      <c r="AC8" s="22"/>
      <c r="AD8" s="9"/>
      <c r="AE8" s="9"/>
      <c r="AF8" s="9"/>
      <c r="AG8" s="9"/>
      <c r="AH8" s="9"/>
      <c r="AI8" s="10"/>
      <c r="AJ8" s="10"/>
      <c r="AK8" s="10"/>
      <c r="AL8" s="10"/>
    </row>
    <row r="9" spans="1:38" s="32" customFormat="1" ht="12.75" hidden="1" customHeight="1">
      <c r="A9" s="33"/>
      <c r="C9" s="34"/>
      <c r="E9" s="258">
        <f>E8/C8</f>
        <v>1.2268907563025211</v>
      </c>
      <c r="F9" s="258">
        <f>F8/D8</f>
        <v>1.4164915966386555</v>
      </c>
      <c r="I9" s="15"/>
      <c r="J9" s="3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9"/>
      <c r="AC9" s="22"/>
      <c r="AD9" s="9"/>
      <c r="AE9" s="9"/>
      <c r="AF9" s="9"/>
      <c r="AG9" s="9"/>
      <c r="AH9" s="9"/>
      <c r="AI9" s="10"/>
      <c r="AJ9" s="10"/>
      <c r="AK9" s="10"/>
      <c r="AL9" s="10"/>
    </row>
    <row r="10" spans="1:38" hidden="1"/>
    <row r="11" spans="1:38" hidden="1"/>
    <row r="12" spans="1:38" s="12" customFormat="1" ht="12.75" hidden="1" customHeight="1">
      <c r="A12" s="51" t="s">
        <v>46</v>
      </c>
      <c r="B12" s="52" t="s">
        <v>69</v>
      </c>
      <c r="C12" s="53"/>
      <c r="D12" s="54"/>
      <c r="E12" s="52" t="s">
        <v>70</v>
      </c>
      <c r="F12" s="52"/>
      <c r="G12" s="51" t="s">
        <v>0</v>
      </c>
      <c r="H12" s="55">
        <v>9</v>
      </c>
      <c r="I12" s="54"/>
      <c r="J12" s="56" t="s">
        <v>26</v>
      </c>
      <c r="K12" s="52">
        <v>0</v>
      </c>
      <c r="L12" s="51"/>
      <c r="M12" s="57"/>
      <c r="N12" s="52"/>
      <c r="O12" s="54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9"/>
      <c r="AB12" s="9"/>
      <c r="AC12" s="9"/>
      <c r="AD12" s="9"/>
      <c r="AE12" s="9"/>
      <c r="AF12" s="9"/>
      <c r="AG12" s="9"/>
      <c r="AH12" s="9"/>
      <c r="AI12" s="10"/>
      <c r="AJ12" s="10"/>
      <c r="AK12" s="11"/>
    </row>
    <row r="13" spans="1:38" s="16" customFormat="1" ht="12.75" hidden="1" customHeight="1">
      <c r="A13" s="13"/>
      <c r="B13" s="14"/>
      <c r="C13" s="646" t="s">
        <v>1</v>
      </c>
      <c r="D13" s="646"/>
      <c r="E13" s="646" t="s">
        <v>2</v>
      </c>
      <c r="F13" s="646"/>
      <c r="G13" s="646" t="s">
        <v>3</v>
      </c>
      <c r="H13" s="646"/>
      <c r="I13" s="646" t="s">
        <v>4</v>
      </c>
      <c r="J13" s="646"/>
      <c r="K13" s="646"/>
      <c r="L13" s="646"/>
      <c r="M13" s="646"/>
      <c r="N13" s="646"/>
      <c r="O13" s="647" t="s">
        <v>5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9"/>
      <c r="AB13" s="9"/>
      <c r="AC13" s="9"/>
      <c r="AD13" s="9"/>
      <c r="AE13" s="9"/>
      <c r="AF13" s="9"/>
      <c r="AG13" s="9"/>
      <c r="AH13" s="9"/>
      <c r="AI13" s="10"/>
      <c r="AJ13" s="10"/>
      <c r="AK13" s="11"/>
      <c r="AL13" s="11"/>
    </row>
    <row r="14" spans="1:38" s="16" customFormat="1" ht="12.75" hidden="1" customHeight="1">
      <c r="A14" s="17" t="s">
        <v>6</v>
      </c>
      <c r="B14" s="18" t="s">
        <v>7</v>
      </c>
      <c r="C14" s="646"/>
      <c r="D14" s="646"/>
      <c r="E14" s="646"/>
      <c r="F14" s="646"/>
      <c r="G14" s="646"/>
      <c r="H14" s="646"/>
      <c r="I14" s="19" t="s">
        <v>8</v>
      </c>
      <c r="J14" s="19" t="s">
        <v>9</v>
      </c>
      <c r="K14" s="19" t="s">
        <v>10</v>
      </c>
      <c r="L14" s="19" t="s">
        <v>11</v>
      </c>
      <c r="M14" s="646" t="s">
        <v>12</v>
      </c>
      <c r="N14" s="646"/>
      <c r="O14" s="647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9"/>
      <c r="AB14" s="9"/>
      <c r="AC14" s="9"/>
      <c r="AD14" s="9"/>
      <c r="AE14" s="9"/>
      <c r="AF14" s="9"/>
      <c r="AG14" s="9"/>
      <c r="AH14" s="9"/>
      <c r="AI14" s="10"/>
      <c r="AJ14" s="10"/>
      <c r="AK14" s="11"/>
      <c r="AL14" s="11"/>
    </row>
    <row r="15" spans="1:38" s="16" customFormat="1" ht="12.75" hidden="1" customHeight="1">
      <c r="A15" s="13"/>
      <c r="B15" s="14"/>
      <c r="C15" s="19" t="s">
        <v>13</v>
      </c>
      <c r="D15" s="19" t="s">
        <v>14</v>
      </c>
      <c r="E15" s="19" t="s">
        <v>13</v>
      </c>
      <c r="F15" s="19" t="s">
        <v>14</v>
      </c>
      <c r="G15" s="19" t="s">
        <v>13</v>
      </c>
      <c r="H15" s="19" t="s">
        <v>14</v>
      </c>
      <c r="I15" s="19" t="s">
        <v>13</v>
      </c>
      <c r="J15" s="19" t="s">
        <v>14</v>
      </c>
      <c r="K15" s="19" t="s">
        <v>13</v>
      </c>
      <c r="L15" s="19" t="s">
        <v>14</v>
      </c>
      <c r="M15" s="19"/>
      <c r="N15" s="19"/>
      <c r="O15" s="64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9" t="s">
        <v>15</v>
      </c>
      <c r="AB15" s="9" t="s">
        <v>16</v>
      </c>
      <c r="AC15" s="9" t="s">
        <v>17</v>
      </c>
      <c r="AD15" s="9" t="s">
        <v>18</v>
      </c>
      <c r="AE15" s="9" t="s">
        <v>19</v>
      </c>
      <c r="AF15" s="9" t="s">
        <v>20</v>
      </c>
      <c r="AG15" s="9"/>
      <c r="AH15" s="9"/>
      <c r="AI15" s="10"/>
      <c r="AJ15" s="10"/>
      <c r="AK15" s="11"/>
      <c r="AL15" s="11"/>
    </row>
    <row r="16" spans="1:38" s="16" customFormat="1" ht="12.75" hidden="1" customHeight="1">
      <c r="A16" s="24" t="s">
        <v>54</v>
      </c>
      <c r="B16" s="18">
        <f>B5+7</f>
        <v>43153</v>
      </c>
      <c r="C16" s="19">
        <v>1150</v>
      </c>
      <c r="D16" s="19">
        <v>16100</v>
      </c>
      <c r="E16" s="20">
        <v>728</v>
      </c>
      <c r="F16" s="20">
        <v>13373</v>
      </c>
      <c r="G16" s="19">
        <f t="shared" ref="G16:H19" si="3">E16-C16</f>
        <v>-422</v>
      </c>
      <c r="H16" s="19">
        <f t="shared" si="3"/>
        <v>-2727</v>
      </c>
      <c r="I16" s="25"/>
      <c r="J16" s="25"/>
      <c r="K16" s="26"/>
      <c r="L16" s="26"/>
      <c r="M16" s="20">
        <f t="shared" ref="M16:N18" si="4">I16+K16</f>
        <v>0</v>
      </c>
      <c r="N16" s="20">
        <f t="shared" si="4"/>
        <v>0</v>
      </c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9">
        <f>H12</f>
        <v>9</v>
      </c>
      <c r="AB16" s="9" t="str">
        <f>E12</f>
        <v>NCT-AYL-037-N</v>
      </c>
      <c r="AC16" s="22" t="str">
        <f>A12</f>
        <v>NCT</v>
      </c>
      <c r="AD16" s="9" t="str">
        <f>A16</f>
        <v>LCH</v>
      </c>
      <c r="AE16" s="9">
        <f>C16</f>
        <v>1150</v>
      </c>
      <c r="AF16" s="23">
        <f>E16</f>
        <v>728</v>
      </c>
      <c r="AG16" s="9"/>
      <c r="AH16" s="9"/>
      <c r="AI16" s="10"/>
      <c r="AJ16" s="10"/>
      <c r="AK16" s="11"/>
      <c r="AL16" s="11"/>
    </row>
    <row r="17" spans="1:38" s="16" customFormat="1" ht="12.75" hidden="1" customHeight="1">
      <c r="A17" s="24"/>
      <c r="B17" s="18"/>
      <c r="C17" s="19"/>
      <c r="D17" s="19"/>
      <c r="E17" s="20"/>
      <c r="F17" s="20"/>
      <c r="G17" s="19">
        <f t="shared" si="3"/>
        <v>0</v>
      </c>
      <c r="H17" s="19">
        <f t="shared" si="3"/>
        <v>0</v>
      </c>
      <c r="I17" s="26"/>
      <c r="J17" s="26"/>
      <c r="K17" s="26"/>
      <c r="L17" s="26"/>
      <c r="M17" s="20">
        <f t="shared" si="4"/>
        <v>0</v>
      </c>
      <c r="N17" s="20">
        <f t="shared" si="4"/>
        <v>0</v>
      </c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9">
        <f>H12</f>
        <v>9</v>
      </c>
      <c r="AB17" s="9" t="str">
        <f>E12</f>
        <v>NCT-AYL-037-N</v>
      </c>
      <c r="AC17" s="22" t="str">
        <f>A12</f>
        <v>NCT</v>
      </c>
      <c r="AD17" s="9">
        <f>A17</f>
        <v>0</v>
      </c>
      <c r="AE17" s="9">
        <f>C17</f>
        <v>0</v>
      </c>
      <c r="AF17" s="23">
        <f>E17</f>
        <v>0</v>
      </c>
      <c r="AG17" s="9"/>
      <c r="AH17" s="9"/>
      <c r="AI17" s="10"/>
      <c r="AJ17" s="10"/>
      <c r="AK17" s="11"/>
      <c r="AL17" s="11"/>
    </row>
    <row r="18" spans="1:38" s="16" customFormat="1" ht="12.75" hidden="1" customHeight="1">
      <c r="A18" s="24" t="s">
        <v>60</v>
      </c>
      <c r="B18" s="18">
        <v>43157</v>
      </c>
      <c r="C18" s="19"/>
      <c r="D18" s="19"/>
      <c r="E18" s="20">
        <v>178</v>
      </c>
      <c r="F18" s="20">
        <v>2638</v>
      </c>
      <c r="G18" s="19">
        <f t="shared" si="3"/>
        <v>178</v>
      </c>
      <c r="H18" s="19">
        <f t="shared" si="3"/>
        <v>2638</v>
      </c>
      <c r="I18" s="20"/>
      <c r="J18" s="20"/>
      <c r="K18" s="20"/>
      <c r="L18" s="20"/>
      <c r="M18" s="20">
        <f t="shared" si="4"/>
        <v>0</v>
      </c>
      <c r="N18" s="20">
        <f t="shared" si="4"/>
        <v>0</v>
      </c>
      <c r="O18" s="2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9">
        <f>H12</f>
        <v>9</v>
      </c>
      <c r="AB18" s="9" t="str">
        <f>E12</f>
        <v>NCT-AYL-037-N</v>
      </c>
      <c r="AC18" s="22" t="str">
        <f>A12</f>
        <v>NCT</v>
      </c>
      <c r="AD18" s="9" t="str">
        <f>A18</f>
        <v>HKG</v>
      </c>
      <c r="AE18" s="9">
        <f>C18</f>
        <v>0</v>
      </c>
      <c r="AF18" s="23">
        <f>E18</f>
        <v>178</v>
      </c>
      <c r="AG18" s="9"/>
      <c r="AH18" s="9"/>
      <c r="AI18" s="10"/>
      <c r="AJ18" s="10"/>
      <c r="AK18" s="11"/>
      <c r="AL18" s="11"/>
    </row>
    <row r="19" spans="1:38" s="32" customFormat="1" ht="12.75" hidden="1" customHeight="1">
      <c r="A19" s="24" t="s">
        <v>22</v>
      </c>
      <c r="B19" s="28"/>
      <c r="C19" s="29">
        <v>1150</v>
      </c>
      <c r="D19" s="29">
        <v>16100</v>
      </c>
      <c r="E19" s="30">
        <f>SUM(E16:E18)</f>
        <v>906</v>
      </c>
      <c r="F19" s="30">
        <f>SUM(F16:F18)</f>
        <v>16011</v>
      </c>
      <c r="G19" s="29">
        <f t="shared" si="3"/>
        <v>-244</v>
      </c>
      <c r="H19" s="29">
        <f t="shared" si="3"/>
        <v>-89</v>
      </c>
      <c r="I19" s="31">
        <f t="shared" ref="I19:N19" si="5">SUM(I16:I18)</f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si="5"/>
        <v>0</v>
      </c>
      <c r="O19" s="2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"/>
      <c r="AB19" s="9"/>
      <c r="AC19" s="22"/>
      <c r="AD19" s="9"/>
      <c r="AE19" s="9"/>
      <c r="AF19" s="9"/>
      <c r="AG19" s="9"/>
      <c r="AH19" s="9"/>
      <c r="AI19" s="10"/>
      <c r="AJ19" s="10"/>
      <c r="AK19" s="10"/>
      <c r="AL19" s="10"/>
    </row>
    <row r="20" spans="1:38" s="32" customFormat="1" ht="12.75" hidden="1" customHeight="1">
      <c r="A20" s="33"/>
      <c r="C20" s="34"/>
      <c r="E20" s="258">
        <f>E19/C19</f>
        <v>0.78782608695652179</v>
      </c>
      <c r="F20" s="258">
        <f>F19/D19</f>
        <v>0.99447204968944103</v>
      </c>
      <c r="I20" s="15"/>
      <c r="J20" s="36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"/>
      <c r="AB20" s="9"/>
      <c r="AC20" s="22"/>
      <c r="AD20" s="9"/>
      <c r="AE20" s="9"/>
      <c r="AF20" s="9"/>
      <c r="AG20" s="9"/>
      <c r="AH20" s="9"/>
      <c r="AI20" s="10"/>
      <c r="AJ20" s="10"/>
      <c r="AK20" s="10"/>
      <c r="AL20" s="10"/>
    </row>
    <row r="21" spans="1:38" hidden="1"/>
    <row r="22" spans="1:38" hidden="1"/>
    <row r="23" spans="1:38" s="12" customFormat="1" ht="12.75" hidden="1" customHeight="1">
      <c r="A23" s="51" t="s">
        <v>46</v>
      </c>
      <c r="B23" s="52" t="s">
        <v>71</v>
      </c>
      <c r="C23" s="53"/>
      <c r="D23" s="54"/>
      <c r="E23" s="52" t="s">
        <v>72</v>
      </c>
      <c r="F23" s="52"/>
      <c r="G23" s="51" t="s">
        <v>0</v>
      </c>
      <c r="H23" s="55">
        <v>10</v>
      </c>
      <c r="I23" s="54"/>
      <c r="J23" s="56" t="s">
        <v>26</v>
      </c>
      <c r="K23" s="52">
        <v>0</v>
      </c>
      <c r="L23" s="51"/>
      <c r="M23" s="57"/>
      <c r="N23" s="52"/>
      <c r="O23" s="54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9"/>
      <c r="AF23" s="9"/>
      <c r="AG23" s="9"/>
      <c r="AH23" s="9"/>
      <c r="AI23" s="10"/>
      <c r="AJ23" s="10"/>
      <c r="AK23" s="11"/>
    </row>
    <row r="24" spans="1:38" s="16" customFormat="1" ht="12.75" hidden="1" customHeight="1">
      <c r="A24" s="13"/>
      <c r="B24" s="14"/>
      <c r="C24" s="646" t="s">
        <v>1</v>
      </c>
      <c r="D24" s="646"/>
      <c r="E24" s="646" t="s">
        <v>2</v>
      </c>
      <c r="F24" s="646"/>
      <c r="G24" s="646" t="s">
        <v>3</v>
      </c>
      <c r="H24" s="646"/>
      <c r="I24" s="646" t="s">
        <v>4</v>
      </c>
      <c r="J24" s="646"/>
      <c r="K24" s="646"/>
      <c r="L24" s="646"/>
      <c r="M24" s="646"/>
      <c r="N24" s="646"/>
      <c r="O24" s="647" t="s">
        <v>5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9"/>
      <c r="AB24" s="9"/>
      <c r="AC24" s="9"/>
      <c r="AD24" s="9"/>
      <c r="AE24" s="9"/>
      <c r="AF24" s="9"/>
      <c r="AG24" s="9"/>
      <c r="AH24" s="9"/>
      <c r="AI24" s="10"/>
      <c r="AJ24" s="10"/>
      <c r="AK24" s="11"/>
      <c r="AL24" s="11"/>
    </row>
    <row r="25" spans="1:38" s="16" customFormat="1" ht="12.75" hidden="1" customHeight="1">
      <c r="A25" s="17" t="s">
        <v>6</v>
      </c>
      <c r="B25" s="18" t="s">
        <v>7</v>
      </c>
      <c r="C25" s="646"/>
      <c r="D25" s="646"/>
      <c r="E25" s="646"/>
      <c r="F25" s="646"/>
      <c r="G25" s="646"/>
      <c r="H25" s="646"/>
      <c r="I25" s="19" t="s">
        <v>8</v>
      </c>
      <c r="J25" s="19" t="s">
        <v>9</v>
      </c>
      <c r="K25" s="19" t="s">
        <v>10</v>
      </c>
      <c r="L25" s="19" t="s">
        <v>11</v>
      </c>
      <c r="M25" s="646" t="s">
        <v>12</v>
      </c>
      <c r="N25" s="646"/>
      <c r="O25" s="64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9"/>
      <c r="AB25" s="9"/>
      <c r="AC25" s="9"/>
      <c r="AD25" s="9"/>
      <c r="AE25" s="9"/>
      <c r="AF25" s="9"/>
      <c r="AG25" s="9"/>
      <c r="AH25" s="9"/>
      <c r="AI25" s="10"/>
      <c r="AJ25" s="10"/>
      <c r="AK25" s="11"/>
      <c r="AL25" s="11"/>
    </row>
    <row r="26" spans="1:38" s="16" customFormat="1" ht="12.75" hidden="1" customHeight="1">
      <c r="A26" s="13"/>
      <c r="B26" s="14"/>
      <c r="C26" s="19" t="s">
        <v>13</v>
      </c>
      <c r="D26" s="19" t="s">
        <v>14</v>
      </c>
      <c r="E26" s="19" t="s">
        <v>13</v>
      </c>
      <c r="F26" s="19" t="s">
        <v>14</v>
      </c>
      <c r="G26" s="19" t="s">
        <v>13</v>
      </c>
      <c r="H26" s="19" t="s">
        <v>14</v>
      </c>
      <c r="I26" s="19" t="s">
        <v>13</v>
      </c>
      <c r="J26" s="19" t="s">
        <v>14</v>
      </c>
      <c r="K26" s="19" t="s">
        <v>13</v>
      </c>
      <c r="L26" s="19" t="s">
        <v>14</v>
      </c>
      <c r="M26" s="19"/>
      <c r="N26" s="19"/>
      <c r="O26" s="64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9" t="s">
        <v>15</v>
      </c>
      <c r="AB26" s="9" t="s">
        <v>16</v>
      </c>
      <c r="AC26" s="9" t="s">
        <v>17</v>
      </c>
      <c r="AD26" s="9" t="s">
        <v>18</v>
      </c>
      <c r="AE26" s="9" t="s">
        <v>19</v>
      </c>
      <c r="AF26" s="9" t="s">
        <v>20</v>
      </c>
      <c r="AG26" s="9"/>
      <c r="AH26" s="9"/>
      <c r="AI26" s="10"/>
      <c r="AJ26" s="10"/>
      <c r="AK26" s="11"/>
      <c r="AL26" s="11"/>
    </row>
    <row r="27" spans="1:38" s="16" customFormat="1" ht="12.75" hidden="1" customHeight="1">
      <c r="A27" s="24" t="s">
        <v>54</v>
      </c>
      <c r="B27" s="18">
        <f>B16+7</f>
        <v>43160</v>
      </c>
      <c r="C27" s="19">
        <v>952</v>
      </c>
      <c r="D27" s="19">
        <v>13328</v>
      </c>
      <c r="E27" s="20">
        <v>821</v>
      </c>
      <c r="F27" s="20">
        <v>13521</v>
      </c>
      <c r="G27" s="19">
        <f t="shared" ref="G27:H30" si="6">E27-C27</f>
        <v>-131</v>
      </c>
      <c r="H27" s="19">
        <f t="shared" si="6"/>
        <v>193</v>
      </c>
      <c r="I27" s="25"/>
      <c r="J27" s="25"/>
      <c r="K27" s="26"/>
      <c r="L27" s="26"/>
      <c r="M27" s="20">
        <f t="shared" ref="M27:N29" si="7">I27+K27</f>
        <v>0</v>
      </c>
      <c r="N27" s="20">
        <f t="shared" si="7"/>
        <v>0</v>
      </c>
      <c r="O27" s="2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9">
        <f>H23</f>
        <v>10</v>
      </c>
      <c r="AB27" s="9" t="str">
        <f>E23</f>
        <v>NCT-QY2-030-N</v>
      </c>
      <c r="AC27" s="22" t="str">
        <f>A23</f>
        <v>NCT</v>
      </c>
      <c r="AD27" s="9" t="str">
        <f>A27</f>
        <v>LCH</v>
      </c>
      <c r="AE27" s="9">
        <f>C27</f>
        <v>952</v>
      </c>
      <c r="AF27" s="23">
        <f>E27</f>
        <v>821</v>
      </c>
      <c r="AG27" s="9"/>
      <c r="AH27" s="9"/>
      <c r="AI27" s="10"/>
      <c r="AJ27" s="10"/>
      <c r="AK27" s="11"/>
      <c r="AL27" s="11"/>
    </row>
    <row r="28" spans="1:38" s="16" customFormat="1" ht="12.75" hidden="1" customHeight="1">
      <c r="A28" s="24"/>
      <c r="B28" s="18"/>
      <c r="C28" s="19"/>
      <c r="D28" s="19"/>
      <c r="E28" s="20"/>
      <c r="F28" s="20"/>
      <c r="G28" s="19">
        <f t="shared" si="6"/>
        <v>0</v>
      </c>
      <c r="H28" s="19">
        <f t="shared" si="6"/>
        <v>0</v>
      </c>
      <c r="I28" s="26"/>
      <c r="J28" s="26"/>
      <c r="K28" s="26"/>
      <c r="L28" s="26"/>
      <c r="M28" s="20">
        <f t="shared" si="7"/>
        <v>0</v>
      </c>
      <c r="N28" s="20">
        <f t="shared" si="7"/>
        <v>0</v>
      </c>
      <c r="O28" s="2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9">
        <f>H23</f>
        <v>10</v>
      </c>
      <c r="AB28" s="9" t="str">
        <f>E23</f>
        <v>NCT-QY2-030-N</v>
      </c>
      <c r="AC28" s="22" t="str">
        <f>A23</f>
        <v>NCT</v>
      </c>
      <c r="AD28" s="9">
        <f>A28</f>
        <v>0</v>
      </c>
      <c r="AE28" s="9">
        <f>C28</f>
        <v>0</v>
      </c>
      <c r="AF28" s="23">
        <f>E28</f>
        <v>0</v>
      </c>
      <c r="AG28" s="9"/>
      <c r="AH28" s="9"/>
      <c r="AI28" s="10"/>
      <c r="AJ28" s="10"/>
      <c r="AK28" s="11"/>
      <c r="AL28" s="11"/>
    </row>
    <row r="29" spans="1:38" s="16" customFormat="1" ht="12.75" hidden="1" customHeight="1">
      <c r="A29" s="24" t="s">
        <v>60</v>
      </c>
      <c r="B29" s="18">
        <v>43164</v>
      </c>
      <c r="C29" s="19"/>
      <c r="D29" s="19"/>
      <c r="E29" s="20">
        <v>53</v>
      </c>
      <c r="F29" s="20">
        <v>762</v>
      </c>
      <c r="G29" s="19">
        <f t="shared" si="6"/>
        <v>53</v>
      </c>
      <c r="H29" s="19">
        <f t="shared" si="6"/>
        <v>762</v>
      </c>
      <c r="I29" s="20"/>
      <c r="J29" s="20"/>
      <c r="K29" s="20"/>
      <c r="L29" s="20"/>
      <c r="M29" s="20">
        <f t="shared" si="7"/>
        <v>0</v>
      </c>
      <c r="N29" s="20">
        <f t="shared" si="7"/>
        <v>0</v>
      </c>
      <c r="O29" s="2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9">
        <f>H23</f>
        <v>10</v>
      </c>
      <c r="AB29" s="9" t="str">
        <f>E23</f>
        <v>NCT-QY2-030-N</v>
      </c>
      <c r="AC29" s="22" t="str">
        <f>A23</f>
        <v>NCT</v>
      </c>
      <c r="AD29" s="9" t="str">
        <f>A29</f>
        <v>HKG</v>
      </c>
      <c r="AE29" s="9">
        <f>C29</f>
        <v>0</v>
      </c>
      <c r="AF29" s="23">
        <f>E29</f>
        <v>53</v>
      </c>
      <c r="AG29" s="9"/>
      <c r="AH29" s="9"/>
      <c r="AI29" s="10"/>
      <c r="AJ29" s="10"/>
      <c r="AK29" s="11"/>
      <c r="AL29" s="11"/>
    </row>
    <row r="30" spans="1:38" s="32" customFormat="1" ht="12.75" hidden="1" customHeight="1">
      <c r="A30" s="24" t="s">
        <v>22</v>
      </c>
      <c r="B30" s="28"/>
      <c r="C30" s="29">
        <v>952</v>
      </c>
      <c r="D30" s="29">
        <v>13328</v>
      </c>
      <c r="E30" s="30">
        <f>SUM(E27:E29)</f>
        <v>874</v>
      </c>
      <c r="F30" s="30">
        <f>SUM(F27:F29)</f>
        <v>14283</v>
      </c>
      <c r="G30" s="29">
        <f t="shared" si="6"/>
        <v>-78</v>
      </c>
      <c r="H30" s="29">
        <f t="shared" si="6"/>
        <v>955</v>
      </c>
      <c r="I30" s="31">
        <f t="shared" ref="I30:N30" si="8">SUM(I27:I29)</f>
        <v>0</v>
      </c>
      <c r="J30" s="31">
        <f t="shared" si="8"/>
        <v>0</v>
      </c>
      <c r="K30" s="31">
        <f t="shared" si="8"/>
        <v>0</v>
      </c>
      <c r="L30" s="31">
        <f t="shared" si="8"/>
        <v>0</v>
      </c>
      <c r="M30" s="31">
        <f t="shared" si="8"/>
        <v>0</v>
      </c>
      <c r="N30" s="31">
        <f t="shared" si="8"/>
        <v>0</v>
      </c>
      <c r="O30" s="2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9"/>
      <c r="AB30" s="9"/>
      <c r="AC30" s="22"/>
      <c r="AD30" s="9"/>
      <c r="AE30" s="9"/>
      <c r="AF30" s="9"/>
      <c r="AG30" s="9"/>
      <c r="AH30" s="9"/>
      <c r="AI30" s="10"/>
      <c r="AJ30" s="10"/>
      <c r="AK30" s="10"/>
      <c r="AL30" s="10"/>
    </row>
    <row r="31" spans="1:38" s="32" customFormat="1" ht="12.75" hidden="1" customHeight="1">
      <c r="A31" s="33"/>
      <c r="C31" s="34"/>
      <c r="E31" s="258">
        <f>E30/C30</f>
        <v>0.91806722689075626</v>
      </c>
      <c r="F31" s="258">
        <f>F30/D30</f>
        <v>1.0716536614645857</v>
      </c>
      <c r="I31" s="15"/>
      <c r="J31" s="36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9"/>
      <c r="AB31" s="9"/>
      <c r="AC31" s="22"/>
      <c r="AD31" s="9"/>
      <c r="AE31" s="9"/>
      <c r="AF31" s="9"/>
      <c r="AG31" s="9"/>
      <c r="AH31" s="9"/>
      <c r="AI31" s="10"/>
      <c r="AJ31" s="10"/>
      <c r="AK31" s="10"/>
      <c r="AL31" s="10"/>
    </row>
    <row r="32" spans="1:38" hidden="1"/>
    <row r="33" spans="1:38" hidden="1"/>
    <row r="34" spans="1:38" s="12" customFormat="1" ht="12.75" hidden="1" customHeight="1">
      <c r="A34" s="51" t="s">
        <v>46</v>
      </c>
      <c r="B34" s="52" t="s">
        <v>49</v>
      </c>
      <c r="C34" s="53"/>
      <c r="D34" s="54"/>
      <c r="E34" s="52"/>
      <c r="F34" s="52"/>
      <c r="G34" s="51" t="s">
        <v>0</v>
      </c>
      <c r="H34" s="55">
        <v>11</v>
      </c>
      <c r="I34" s="54"/>
      <c r="J34" s="56" t="s">
        <v>26</v>
      </c>
      <c r="K34" s="52">
        <v>0</v>
      </c>
      <c r="L34" s="51"/>
      <c r="M34" s="57"/>
      <c r="N34" s="52"/>
      <c r="O34" s="54"/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9"/>
      <c r="AB34" s="9"/>
      <c r="AC34" s="9"/>
      <c r="AD34" s="9"/>
      <c r="AE34" s="9"/>
      <c r="AF34" s="9"/>
      <c r="AG34" s="9"/>
      <c r="AH34" s="9"/>
      <c r="AI34" s="10"/>
      <c r="AJ34" s="10"/>
      <c r="AK34" s="11"/>
    </row>
    <row r="35" spans="1:38" s="16" customFormat="1" ht="12.75" hidden="1" customHeight="1">
      <c r="A35" s="13"/>
      <c r="B35" s="14"/>
      <c r="C35" s="646" t="s">
        <v>1</v>
      </c>
      <c r="D35" s="646"/>
      <c r="E35" s="646" t="s">
        <v>2</v>
      </c>
      <c r="F35" s="646"/>
      <c r="G35" s="646" t="s">
        <v>3</v>
      </c>
      <c r="H35" s="646"/>
      <c r="I35" s="646" t="s">
        <v>4</v>
      </c>
      <c r="J35" s="646"/>
      <c r="K35" s="646"/>
      <c r="L35" s="646"/>
      <c r="M35" s="646"/>
      <c r="N35" s="646"/>
      <c r="O35" s="647" t="s">
        <v>5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9"/>
      <c r="AB35" s="9"/>
      <c r="AC35" s="9"/>
      <c r="AD35" s="9"/>
      <c r="AE35" s="9"/>
      <c r="AF35" s="9"/>
      <c r="AG35" s="9"/>
      <c r="AH35" s="9"/>
      <c r="AI35" s="10"/>
      <c r="AJ35" s="10"/>
      <c r="AK35" s="11"/>
      <c r="AL35" s="11"/>
    </row>
    <row r="36" spans="1:38" s="16" customFormat="1" ht="12.75" hidden="1" customHeight="1">
      <c r="A36" s="17" t="s">
        <v>6</v>
      </c>
      <c r="B36" s="18" t="s">
        <v>7</v>
      </c>
      <c r="C36" s="646"/>
      <c r="D36" s="646"/>
      <c r="E36" s="646"/>
      <c r="F36" s="646"/>
      <c r="G36" s="646"/>
      <c r="H36" s="646"/>
      <c r="I36" s="19" t="s">
        <v>8</v>
      </c>
      <c r="J36" s="19" t="s">
        <v>9</v>
      </c>
      <c r="K36" s="19" t="s">
        <v>10</v>
      </c>
      <c r="L36" s="19" t="s">
        <v>11</v>
      </c>
      <c r="M36" s="646" t="s">
        <v>12</v>
      </c>
      <c r="N36" s="646"/>
      <c r="O36" s="647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9"/>
      <c r="AB36" s="9"/>
      <c r="AC36" s="9"/>
      <c r="AD36" s="9"/>
      <c r="AE36" s="9"/>
      <c r="AF36" s="9"/>
      <c r="AG36" s="9"/>
      <c r="AH36" s="9"/>
      <c r="AI36" s="10"/>
      <c r="AJ36" s="10"/>
      <c r="AK36" s="11"/>
      <c r="AL36" s="11"/>
    </row>
    <row r="37" spans="1:38" s="16" customFormat="1" ht="12.75" hidden="1" customHeight="1">
      <c r="A37" s="13"/>
      <c r="B37" s="14"/>
      <c r="C37" s="19" t="s">
        <v>13</v>
      </c>
      <c r="D37" s="19" t="s">
        <v>14</v>
      </c>
      <c r="E37" s="19" t="s">
        <v>13</v>
      </c>
      <c r="F37" s="19" t="s">
        <v>14</v>
      </c>
      <c r="G37" s="19" t="s">
        <v>13</v>
      </c>
      <c r="H37" s="19" t="s">
        <v>14</v>
      </c>
      <c r="I37" s="19" t="s">
        <v>13</v>
      </c>
      <c r="J37" s="19" t="s">
        <v>14</v>
      </c>
      <c r="K37" s="19" t="s">
        <v>13</v>
      </c>
      <c r="L37" s="19" t="s">
        <v>14</v>
      </c>
      <c r="M37" s="19"/>
      <c r="N37" s="19"/>
      <c r="O37" s="647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9" t="s">
        <v>15</v>
      </c>
      <c r="AB37" s="9" t="s">
        <v>16</v>
      </c>
      <c r="AC37" s="9" t="s">
        <v>17</v>
      </c>
      <c r="AD37" s="9" t="s">
        <v>18</v>
      </c>
      <c r="AE37" s="9" t="s">
        <v>19</v>
      </c>
      <c r="AF37" s="9" t="s">
        <v>20</v>
      </c>
      <c r="AG37" s="9"/>
      <c r="AH37" s="9"/>
      <c r="AI37" s="10"/>
      <c r="AJ37" s="10"/>
      <c r="AK37" s="11"/>
      <c r="AL37" s="11"/>
    </row>
    <row r="38" spans="1:38" s="16" customFormat="1" ht="12.75" hidden="1" customHeight="1">
      <c r="A38" s="24" t="s">
        <v>54</v>
      </c>
      <c r="B38" s="18">
        <f>B27+7</f>
        <v>43167</v>
      </c>
      <c r="C38" s="19"/>
      <c r="D38" s="19"/>
      <c r="E38" s="20"/>
      <c r="F38" s="20"/>
      <c r="G38" s="19">
        <f t="shared" ref="G38:H41" si="9">E38-C38</f>
        <v>0</v>
      </c>
      <c r="H38" s="19">
        <f t="shared" si="9"/>
        <v>0</v>
      </c>
      <c r="I38" s="25"/>
      <c r="J38" s="25"/>
      <c r="K38" s="26"/>
      <c r="L38" s="26"/>
      <c r="M38" s="20">
        <f t="shared" ref="M38:N40" si="10">I38+K38</f>
        <v>0</v>
      </c>
      <c r="N38" s="20">
        <f t="shared" si="10"/>
        <v>0</v>
      </c>
      <c r="O38" s="21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>
        <f>H34</f>
        <v>11</v>
      </c>
      <c r="AB38" s="9">
        <f>E34</f>
        <v>0</v>
      </c>
      <c r="AC38" s="22" t="str">
        <f>A34</f>
        <v>NCT</v>
      </c>
      <c r="AD38" s="9" t="str">
        <f>A38</f>
        <v>LCH</v>
      </c>
      <c r="AE38" s="9">
        <f>C38</f>
        <v>0</v>
      </c>
      <c r="AF38" s="23">
        <f>E38</f>
        <v>0</v>
      </c>
      <c r="AG38" s="9"/>
      <c r="AH38" s="9"/>
      <c r="AI38" s="10"/>
      <c r="AJ38" s="10"/>
      <c r="AK38" s="11"/>
      <c r="AL38" s="11"/>
    </row>
    <row r="39" spans="1:38" s="16" customFormat="1" ht="12.75" hidden="1" customHeight="1">
      <c r="A39" s="24"/>
      <c r="B39" s="18"/>
      <c r="C39" s="19"/>
      <c r="D39" s="19"/>
      <c r="E39" s="20"/>
      <c r="F39" s="20"/>
      <c r="G39" s="19">
        <f t="shared" si="9"/>
        <v>0</v>
      </c>
      <c r="H39" s="19">
        <f t="shared" si="9"/>
        <v>0</v>
      </c>
      <c r="I39" s="26"/>
      <c r="J39" s="26"/>
      <c r="K39" s="26"/>
      <c r="L39" s="26"/>
      <c r="M39" s="20">
        <f t="shared" si="10"/>
        <v>0</v>
      </c>
      <c r="N39" s="20">
        <f t="shared" si="10"/>
        <v>0</v>
      </c>
      <c r="O39" s="21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>
        <f>H34</f>
        <v>11</v>
      </c>
      <c r="AB39" s="9">
        <f>E34</f>
        <v>0</v>
      </c>
      <c r="AC39" s="22" t="str">
        <f>A34</f>
        <v>NCT</v>
      </c>
      <c r="AD39" s="9">
        <f>A39</f>
        <v>0</v>
      </c>
      <c r="AE39" s="9">
        <f>C39</f>
        <v>0</v>
      </c>
      <c r="AF39" s="23">
        <f>E39</f>
        <v>0</v>
      </c>
      <c r="AG39" s="9"/>
      <c r="AH39" s="9"/>
      <c r="AI39" s="10"/>
      <c r="AJ39" s="10"/>
      <c r="AK39" s="11"/>
      <c r="AL39" s="11"/>
    </row>
    <row r="40" spans="1:38" s="16" customFormat="1" ht="12.75" hidden="1" customHeight="1">
      <c r="A40" s="24" t="s">
        <v>60</v>
      </c>
      <c r="B40" s="18">
        <f>B29+7</f>
        <v>43171</v>
      </c>
      <c r="C40" s="19"/>
      <c r="D40" s="19"/>
      <c r="E40" s="20"/>
      <c r="F40" s="20"/>
      <c r="G40" s="19">
        <f t="shared" si="9"/>
        <v>0</v>
      </c>
      <c r="H40" s="19">
        <f t="shared" si="9"/>
        <v>0</v>
      </c>
      <c r="I40" s="20"/>
      <c r="J40" s="20"/>
      <c r="K40" s="20"/>
      <c r="L40" s="20"/>
      <c r="M40" s="20">
        <f t="shared" si="10"/>
        <v>0</v>
      </c>
      <c r="N40" s="20">
        <f t="shared" si="10"/>
        <v>0</v>
      </c>
      <c r="O40" s="2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>
        <f>H34</f>
        <v>11</v>
      </c>
      <c r="AB40" s="9">
        <f>E34</f>
        <v>0</v>
      </c>
      <c r="AC40" s="22" t="str">
        <f>A34</f>
        <v>NCT</v>
      </c>
      <c r="AD40" s="9" t="str">
        <f>A40</f>
        <v>HKG</v>
      </c>
      <c r="AE40" s="9">
        <f>C40</f>
        <v>0</v>
      </c>
      <c r="AF40" s="23">
        <f>E40</f>
        <v>0</v>
      </c>
      <c r="AG40" s="9"/>
      <c r="AH40" s="9"/>
      <c r="AI40" s="10"/>
      <c r="AJ40" s="10"/>
      <c r="AK40" s="11"/>
      <c r="AL40" s="11"/>
    </row>
    <row r="41" spans="1:38" s="32" customFormat="1" ht="12.75" hidden="1" customHeight="1">
      <c r="A41" s="24" t="s">
        <v>22</v>
      </c>
      <c r="B41" s="28"/>
      <c r="C41" s="29">
        <v>952</v>
      </c>
      <c r="D41" s="29">
        <v>13328</v>
      </c>
      <c r="E41" s="30">
        <f>SUM(E38:E40)</f>
        <v>0</v>
      </c>
      <c r="F41" s="30">
        <f>SUM(F38:F40)</f>
        <v>0</v>
      </c>
      <c r="G41" s="29">
        <f t="shared" si="9"/>
        <v>-952</v>
      </c>
      <c r="H41" s="29">
        <f t="shared" si="9"/>
        <v>-13328</v>
      </c>
      <c r="I41" s="31">
        <f t="shared" ref="I41:N41" si="11">SUM(I38:I40)</f>
        <v>0</v>
      </c>
      <c r="J41" s="31">
        <f t="shared" si="11"/>
        <v>0</v>
      </c>
      <c r="K41" s="31">
        <f t="shared" si="11"/>
        <v>0</v>
      </c>
      <c r="L41" s="31">
        <f t="shared" si="11"/>
        <v>0</v>
      </c>
      <c r="M41" s="31">
        <f t="shared" si="11"/>
        <v>0</v>
      </c>
      <c r="N41" s="31">
        <f t="shared" si="11"/>
        <v>0</v>
      </c>
      <c r="O41" s="2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/>
      <c r="AB41" s="9"/>
      <c r="AC41" s="22"/>
      <c r="AD41" s="9"/>
      <c r="AE41" s="9"/>
      <c r="AF41" s="9"/>
      <c r="AG41" s="9"/>
      <c r="AH41" s="9"/>
      <c r="AI41" s="10"/>
      <c r="AJ41" s="10"/>
      <c r="AK41" s="10"/>
      <c r="AL41" s="10"/>
    </row>
    <row r="42" spans="1:38" s="32" customFormat="1" ht="12.75" hidden="1" customHeight="1">
      <c r="A42" s="33"/>
      <c r="C42" s="34"/>
      <c r="E42" s="35">
        <f>E41/C41</f>
        <v>0</v>
      </c>
      <c r="F42" s="35">
        <f>F41/D41</f>
        <v>0</v>
      </c>
      <c r="I42" s="15"/>
      <c r="J42" s="36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/>
      <c r="AB42" s="9"/>
      <c r="AC42" s="22"/>
      <c r="AD42" s="9"/>
      <c r="AE42" s="9"/>
      <c r="AF42" s="9"/>
      <c r="AG42" s="9"/>
      <c r="AH42" s="9"/>
      <c r="AI42" s="10"/>
      <c r="AJ42" s="10"/>
      <c r="AK42" s="10"/>
      <c r="AL42" s="10"/>
    </row>
    <row r="43" spans="1:38" hidden="1"/>
    <row r="44" spans="1:38" hidden="1"/>
    <row r="45" spans="1:38" s="12" customFormat="1" ht="12.75" hidden="1" customHeight="1">
      <c r="A45" s="51" t="s">
        <v>46</v>
      </c>
      <c r="B45" s="52" t="s">
        <v>268</v>
      </c>
      <c r="C45" s="53"/>
      <c r="D45" s="54"/>
      <c r="E45" s="52" t="s">
        <v>413</v>
      </c>
      <c r="F45" s="52"/>
      <c r="G45" s="51" t="s">
        <v>0</v>
      </c>
      <c r="H45" s="55">
        <v>12</v>
      </c>
      <c r="I45" s="54"/>
      <c r="J45" s="56" t="s">
        <v>26</v>
      </c>
      <c r="K45" s="52">
        <v>0</v>
      </c>
      <c r="L45" s="51"/>
      <c r="M45" s="57"/>
      <c r="N45" s="52"/>
      <c r="O45" s="54"/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  <c r="AA45" s="9"/>
      <c r="AB45" s="9"/>
      <c r="AC45" s="9"/>
      <c r="AD45" s="9"/>
      <c r="AE45" s="9"/>
      <c r="AF45" s="9"/>
      <c r="AG45" s="9"/>
      <c r="AH45" s="9"/>
      <c r="AI45" s="170"/>
      <c r="AJ45" s="170"/>
      <c r="AK45" s="11"/>
    </row>
    <row r="46" spans="1:38" s="16" customFormat="1" ht="12.75" hidden="1" customHeight="1">
      <c r="A46" s="13"/>
      <c r="B46" s="14"/>
      <c r="C46" s="646" t="s">
        <v>1</v>
      </c>
      <c r="D46" s="646"/>
      <c r="E46" s="646" t="s">
        <v>2</v>
      </c>
      <c r="F46" s="646"/>
      <c r="G46" s="646" t="s">
        <v>3</v>
      </c>
      <c r="H46" s="646"/>
      <c r="I46" s="646" t="s">
        <v>4</v>
      </c>
      <c r="J46" s="646"/>
      <c r="K46" s="646"/>
      <c r="L46" s="646"/>
      <c r="M46" s="646"/>
      <c r="N46" s="646"/>
      <c r="O46" s="647" t="s">
        <v>5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/>
      <c r="AB46" s="9"/>
      <c r="AC46" s="9"/>
      <c r="AD46" s="9"/>
      <c r="AE46" s="9"/>
      <c r="AF46" s="9"/>
      <c r="AG46" s="9"/>
      <c r="AH46" s="9"/>
      <c r="AI46" s="170"/>
      <c r="AJ46" s="170"/>
      <c r="AK46" s="11"/>
      <c r="AL46" s="11"/>
    </row>
    <row r="47" spans="1:38" s="16" customFormat="1" ht="12.75" hidden="1" customHeight="1">
      <c r="A47" s="17" t="s">
        <v>6</v>
      </c>
      <c r="B47" s="159" t="s">
        <v>7</v>
      </c>
      <c r="C47" s="646"/>
      <c r="D47" s="646"/>
      <c r="E47" s="646"/>
      <c r="F47" s="646"/>
      <c r="G47" s="646"/>
      <c r="H47" s="646"/>
      <c r="I47" s="158" t="s">
        <v>8</v>
      </c>
      <c r="J47" s="158" t="s">
        <v>9</v>
      </c>
      <c r="K47" s="158" t="s">
        <v>10</v>
      </c>
      <c r="L47" s="158" t="s">
        <v>11</v>
      </c>
      <c r="M47" s="646" t="s">
        <v>12</v>
      </c>
      <c r="N47" s="646"/>
      <c r="O47" s="647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9"/>
      <c r="AB47" s="9"/>
      <c r="AC47" s="9"/>
      <c r="AD47" s="9"/>
      <c r="AE47" s="9"/>
      <c r="AF47" s="9"/>
      <c r="AG47" s="9"/>
      <c r="AH47" s="9"/>
      <c r="AI47" s="170"/>
      <c r="AJ47" s="170"/>
      <c r="AK47" s="11"/>
      <c r="AL47" s="11"/>
    </row>
    <row r="48" spans="1:38" s="16" customFormat="1" ht="12.75" hidden="1" customHeight="1">
      <c r="A48" s="13"/>
      <c r="B48" s="14"/>
      <c r="C48" s="158" t="s">
        <v>13</v>
      </c>
      <c r="D48" s="158" t="s">
        <v>14</v>
      </c>
      <c r="E48" s="158" t="s">
        <v>13</v>
      </c>
      <c r="F48" s="158" t="s">
        <v>14</v>
      </c>
      <c r="G48" s="158" t="s">
        <v>13</v>
      </c>
      <c r="H48" s="158" t="s">
        <v>14</v>
      </c>
      <c r="I48" s="158" t="s">
        <v>13</v>
      </c>
      <c r="J48" s="158" t="s">
        <v>14</v>
      </c>
      <c r="K48" s="158" t="s">
        <v>13</v>
      </c>
      <c r="L48" s="158" t="s">
        <v>14</v>
      </c>
      <c r="M48" s="158"/>
      <c r="N48" s="158"/>
      <c r="O48" s="647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9" t="s">
        <v>15</v>
      </c>
      <c r="AB48" s="9" t="s">
        <v>16</v>
      </c>
      <c r="AC48" s="9" t="s">
        <v>17</v>
      </c>
      <c r="AD48" s="9" t="s">
        <v>18</v>
      </c>
      <c r="AE48" s="9" t="s">
        <v>19</v>
      </c>
      <c r="AF48" s="9" t="s">
        <v>20</v>
      </c>
      <c r="AG48" s="9"/>
      <c r="AH48" s="9"/>
      <c r="AI48" s="170"/>
      <c r="AJ48" s="170"/>
      <c r="AK48" s="11"/>
      <c r="AL48" s="11"/>
    </row>
    <row r="49" spans="1:38" s="16" customFormat="1" ht="12.75" hidden="1" customHeight="1">
      <c r="A49" s="24" t="s">
        <v>38</v>
      </c>
      <c r="B49" s="159">
        <f>B38+7</f>
        <v>43174</v>
      </c>
      <c r="C49" s="158">
        <v>1150</v>
      </c>
      <c r="D49" s="158">
        <v>16100</v>
      </c>
      <c r="E49" s="20">
        <v>659</v>
      </c>
      <c r="F49" s="20">
        <v>10560</v>
      </c>
      <c r="G49" s="158">
        <f t="shared" ref="G49:H52" si="12">E49-C49</f>
        <v>-491</v>
      </c>
      <c r="H49" s="158">
        <f t="shared" si="12"/>
        <v>-5540</v>
      </c>
      <c r="I49" s="25"/>
      <c r="J49" s="25"/>
      <c r="K49" s="26"/>
      <c r="L49" s="26"/>
      <c r="M49" s="20">
        <f t="shared" ref="M49:N51" si="13">I49+K49</f>
        <v>0</v>
      </c>
      <c r="N49" s="20">
        <f t="shared" si="13"/>
        <v>0</v>
      </c>
      <c r="O49" s="21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9">
        <f>H45</f>
        <v>12</v>
      </c>
      <c r="AB49" s="9" t="str">
        <f>E45</f>
        <v>NCT-AYL-038-N</v>
      </c>
      <c r="AC49" s="22" t="str">
        <f>A45</f>
        <v>NCT</v>
      </c>
      <c r="AD49" s="9" t="str">
        <f>A49</f>
        <v>LCH</v>
      </c>
      <c r="AE49" s="9">
        <f>C49</f>
        <v>1150</v>
      </c>
      <c r="AF49" s="23">
        <f>E49</f>
        <v>659</v>
      </c>
      <c r="AG49" s="9"/>
      <c r="AH49" s="9"/>
      <c r="AI49" s="170"/>
      <c r="AJ49" s="170"/>
      <c r="AK49" s="11"/>
      <c r="AL49" s="11"/>
    </row>
    <row r="50" spans="1:38" s="16" customFormat="1" ht="12.75" hidden="1" customHeight="1">
      <c r="A50" s="24"/>
      <c r="B50" s="159"/>
      <c r="C50" s="158"/>
      <c r="D50" s="158"/>
      <c r="E50" s="20"/>
      <c r="F50" s="20"/>
      <c r="G50" s="158">
        <f t="shared" si="12"/>
        <v>0</v>
      </c>
      <c r="H50" s="158">
        <f t="shared" si="12"/>
        <v>0</v>
      </c>
      <c r="I50" s="26"/>
      <c r="J50" s="26"/>
      <c r="K50" s="26"/>
      <c r="L50" s="26"/>
      <c r="M50" s="20">
        <f t="shared" si="13"/>
        <v>0</v>
      </c>
      <c r="N50" s="20">
        <f t="shared" si="13"/>
        <v>0</v>
      </c>
      <c r="O50" s="21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9">
        <f>H45</f>
        <v>12</v>
      </c>
      <c r="AB50" s="9" t="str">
        <f>E45</f>
        <v>NCT-AYL-038-N</v>
      </c>
      <c r="AC50" s="22" t="str">
        <f>A45</f>
        <v>NCT</v>
      </c>
      <c r="AD50" s="9">
        <f>A50</f>
        <v>0</v>
      </c>
      <c r="AE50" s="9">
        <f>C50</f>
        <v>0</v>
      </c>
      <c r="AF50" s="23">
        <f>E50</f>
        <v>0</v>
      </c>
      <c r="AG50" s="9"/>
      <c r="AH50" s="9"/>
      <c r="AI50" s="170"/>
      <c r="AJ50" s="170"/>
      <c r="AK50" s="11"/>
      <c r="AL50" s="11"/>
    </row>
    <row r="51" spans="1:38" s="16" customFormat="1" ht="12.75" hidden="1" customHeight="1">
      <c r="A51" s="24" t="s">
        <v>60</v>
      </c>
      <c r="B51" s="159">
        <f>B40+7</f>
        <v>43178</v>
      </c>
      <c r="C51" s="158"/>
      <c r="D51" s="158"/>
      <c r="E51" s="20">
        <v>466</v>
      </c>
      <c r="F51" s="20">
        <v>6946</v>
      </c>
      <c r="G51" s="158">
        <f t="shared" si="12"/>
        <v>466</v>
      </c>
      <c r="H51" s="158">
        <f t="shared" si="12"/>
        <v>6946</v>
      </c>
      <c r="I51" s="20"/>
      <c r="J51" s="20"/>
      <c r="K51" s="20"/>
      <c r="L51" s="20"/>
      <c r="M51" s="20">
        <f t="shared" si="13"/>
        <v>0</v>
      </c>
      <c r="N51" s="20">
        <f t="shared" si="13"/>
        <v>0</v>
      </c>
      <c r="O51" s="21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9">
        <f>H45</f>
        <v>12</v>
      </c>
      <c r="AB51" s="9" t="str">
        <f>E45</f>
        <v>NCT-AYL-038-N</v>
      </c>
      <c r="AC51" s="22" t="str">
        <f>A45</f>
        <v>NCT</v>
      </c>
      <c r="AD51" s="9" t="str">
        <f>A51</f>
        <v>HKG</v>
      </c>
      <c r="AE51" s="9">
        <f>C51</f>
        <v>0</v>
      </c>
      <c r="AF51" s="23">
        <f>E51</f>
        <v>466</v>
      </c>
      <c r="AG51" s="9"/>
      <c r="AH51" s="9"/>
      <c r="AI51" s="170"/>
      <c r="AJ51" s="170"/>
      <c r="AK51" s="11"/>
      <c r="AL51" s="11"/>
    </row>
    <row r="52" spans="1:38" s="32" customFormat="1" ht="12.75" hidden="1" customHeight="1">
      <c r="A52" s="24" t="s">
        <v>22</v>
      </c>
      <c r="B52" s="28"/>
      <c r="C52" s="29">
        <v>1150</v>
      </c>
      <c r="D52" s="29">
        <v>16100</v>
      </c>
      <c r="E52" s="30">
        <f>SUM(E43:E51)</f>
        <v>1125</v>
      </c>
      <c r="F52" s="30">
        <f>SUM(F43:F51)</f>
        <v>17506</v>
      </c>
      <c r="G52" s="29">
        <f t="shared" si="12"/>
        <v>-25</v>
      </c>
      <c r="H52" s="29">
        <f t="shared" si="12"/>
        <v>1406</v>
      </c>
      <c r="I52" s="31">
        <f t="shared" ref="I52:N52" si="14">SUM(I49:I51)</f>
        <v>0</v>
      </c>
      <c r="J52" s="31">
        <f t="shared" si="14"/>
        <v>0</v>
      </c>
      <c r="K52" s="31">
        <f t="shared" si="14"/>
        <v>0</v>
      </c>
      <c r="L52" s="31">
        <f t="shared" si="14"/>
        <v>0</v>
      </c>
      <c r="M52" s="31">
        <f t="shared" si="14"/>
        <v>0</v>
      </c>
      <c r="N52" s="31">
        <f t="shared" si="14"/>
        <v>0</v>
      </c>
      <c r="O52" s="21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9"/>
      <c r="AB52" s="9"/>
      <c r="AC52" s="22"/>
      <c r="AD52" s="9"/>
      <c r="AE52" s="9"/>
      <c r="AF52" s="9"/>
      <c r="AG52" s="9"/>
      <c r="AH52" s="9"/>
      <c r="AI52" s="170"/>
      <c r="AJ52" s="170"/>
      <c r="AK52" s="170"/>
      <c r="AL52" s="170"/>
    </row>
    <row r="53" spans="1:38" s="32" customFormat="1" ht="12.75" hidden="1" customHeight="1">
      <c r="A53" s="33"/>
      <c r="C53" s="34"/>
      <c r="E53" s="258">
        <f>E52/C52</f>
        <v>0.97826086956521741</v>
      </c>
      <c r="F53" s="258">
        <f>F52/D52</f>
        <v>1.0873291925465838</v>
      </c>
      <c r="I53" s="15"/>
      <c r="J53" s="36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9"/>
      <c r="AB53" s="9"/>
      <c r="AC53" s="22"/>
      <c r="AD53" s="9"/>
      <c r="AE53" s="9"/>
      <c r="AF53" s="9"/>
      <c r="AG53" s="9"/>
      <c r="AH53" s="9"/>
      <c r="AI53" s="170"/>
      <c r="AJ53" s="170"/>
      <c r="AK53" s="170"/>
      <c r="AL53" s="170"/>
    </row>
    <row r="54" spans="1:38" hidden="1"/>
    <row r="55" spans="1:38" hidden="1"/>
    <row r="56" spans="1:38" s="12" customFormat="1" ht="12.75" hidden="1" customHeight="1">
      <c r="A56" s="51" t="s">
        <v>46</v>
      </c>
      <c r="B56" s="52" t="s">
        <v>377</v>
      </c>
      <c r="C56" s="53"/>
      <c r="D56" s="54"/>
      <c r="E56" s="52" t="s">
        <v>414</v>
      </c>
      <c r="F56" s="52"/>
      <c r="G56" s="51" t="s">
        <v>0</v>
      </c>
      <c r="H56" s="55">
        <v>13</v>
      </c>
      <c r="I56" s="54"/>
      <c r="J56" s="56" t="s">
        <v>26</v>
      </c>
      <c r="K56" s="339">
        <v>2</v>
      </c>
      <c r="L56" s="51"/>
      <c r="M56" s="57"/>
      <c r="N56" s="52"/>
      <c r="O56" s="54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  <c r="AA56" s="9"/>
      <c r="AB56" s="9"/>
      <c r="AC56" s="9"/>
      <c r="AD56" s="9"/>
      <c r="AE56" s="9"/>
      <c r="AF56" s="9"/>
      <c r="AG56" s="9"/>
      <c r="AH56" s="9"/>
      <c r="AI56" s="198"/>
      <c r="AJ56" s="198"/>
      <c r="AK56" s="11"/>
    </row>
    <row r="57" spans="1:38" s="16" customFormat="1" ht="12.75" hidden="1" customHeight="1">
      <c r="A57" s="13"/>
      <c r="B57" s="14"/>
      <c r="C57" s="646" t="s">
        <v>1</v>
      </c>
      <c r="D57" s="646"/>
      <c r="E57" s="646" t="s">
        <v>2</v>
      </c>
      <c r="F57" s="646"/>
      <c r="G57" s="646" t="s">
        <v>3</v>
      </c>
      <c r="H57" s="646"/>
      <c r="I57" s="646" t="s">
        <v>4</v>
      </c>
      <c r="J57" s="646"/>
      <c r="K57" s="646"/>
      <c r="L57" s="646"/>
      <c r="M57" s="646"/>
      <c r="N57" s="646"/>
      <c r="O57" s="647" t="s">
        <v>5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9"/>
      <c r="AB57" s="9"/>
      <c r="AC57" s="9"/>
      <c r="AD57" s="9"/>
      <c r="AE57" s="9"/>
      <c r="AF57" s="9"/>
      <c r="AG57" s="9"/>
      <c r="AH57" s="9"/>
      <c r="AI57" s="198"/>
      <c r="AJ57" s="198"/>
      <c r="AK57" s="11"/>
      <c r="AL57" s="11"/>
    </row>
    <row r="58" spans="1:38" s="16" customFormat="1" ht="12.75" hidden="1" customHeight="1">
      <c r="A58" s="17" t="s">
        <v>6</v>
      </c>
      <c r="B58" s="197" t="s">
        <v>7</v>
      </c>
      <c r="C58" s="646"/>
      <c r="D58" s="646"/>
      <c r="E58" s="646"/>
      <c r="F58" s="646"/>
      <c r="G58" s="646"/>
      <c r="H58" s="646"/>
      <c r="I58" s="196" t="s">
        <v>8</v>
      </c>
      <c r="J58" s="196" t="s">
        <v>9</v>
      </c>
      <c r="K58" s="196" t="s">
        <v>10</v>
      </c>
      <c r="L58" s="196" t="s">
        <v>11</v>
      </c>
      <c r="M58" s="646" t="s">
        <v>12</v>
      </c>
      <c r="N58" s="646"/>
      <c r="O58" s="647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9"/>
      <c r="AB58" s="9"/>
      <c r="AC58" s="9"/>
      <c r="AD58" s="9"/>
      <c r="AE58" s="9"/>
      <c r="AF58" s="9"/>
      <c r="AG58" s="9"/>
      <c r="AH58" s="9"/>
      <c r="AI58" s="198"/>
      <c r="AJ58" s="198"/>
      <c r="AK58" s="11"/>
      <c r="AL58" s="11"/>
    </row>
    <row r="59" spans="1:38" s="16" customFormat="1" ht="12.75" hidden="1" customHeight="1">
      <c r="A59" s="13"/>
      <c r="B59" s="14"/>
      <c r="C59" s="196" t="s">
        <v>13</v>
      </c>
      <c r="D59" s="196" t="s">
        <v>14</v>
      </c>
      <c r="E59" s="196" t="s">
        <v>13</v>
      </c>
      <c r="F59" s="196" t="s">
        <v>14</v>
      </c>
      <c r="G59" s="196" t="s">
        <v>13</v>
      </c>
      <c r="H59" s="196" t="s">
        <v>14</v>
      </c>
      <c r="I59" s="196" t="s">
        <v>13</v>
      </c>
      <c r="J59" s="196" t="s">
        <v>14</v>
      </c>
      <c r="K59" s="196" t="s">
        <v>13</v>
      </c>
      <c r="L59" s="196" t="s">
        <v>14</v>
      </c>
      <c r="M59" s="196"/>
      <c r="N59" s="196"/>
      <c r="O59" s="647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9" t="s">
        <v>15</v>
      </c>
      <c r="AB59" s="9" t="s">
        <v>16</v>
      </c>
      <c r="AC59" s="9" t="s">
        <v>17</v>
      </c>
      <c r="AD59" s="9" t="s">
        <v>18</v>
      </c>
      <c r="AE59" s="9" t="s">
        <v>19</v>
      </c>
      <c r="AF59" s="9" t="s">
        <v>20</v>
      </c>
      <c r="AG59" s="9"/>
      <c r="AH59" s="9"/>
      <c r="AI59" s="198"/>
      <c r="AJ59" s="198"/>
      <c r="AK59" s="11"/>
      <c r="AL59" s="11"/>
    </row>
    <row r="60" spans="1:38" s="16" customFormat="1" ht="12.75" hidden="1" customHeight="1">
      <c r="A60" s="24" t="s">
        <v>38</v>
      </c>
      <c r="B60" s="197">
        <f>B49+7</f>
        <v>43181</v>
      </c>
      <c r="C60" s="196">
        <v>1950</v>
      </c>
      <c r="D60" s="196">
        <v>31200</v>
      </c>
      <c r="E60" s="20">
        <v>843</v>
      </c>
      <c r="F60" s="20">
        <v>14773</v>
      </c>
      <c r="G60" s="196">
        <f t="shared" ref="G60:H63" si="15">E60-C60</f>
        <v>-1107</v>
      </c>
      <c r="H60" s="196">
        <f t="shared" si="15"/>
        <v>-16427</v>
      </c>
      <c r="I60" s="25"/>
      <c r="J60" s="25"/>
      <c r="K60" s="26"/>
      <c r="L60" s="26"/>
      <c r="M60" s="20">
        <f t="shared" ref="M60:N62" si="16">I60+K60</f>
        <v>0</v>
      </c>
      <c r="N60" s="20">
        <f t="shared" si="16"/>
        <v>0</v>
      </c>
      <c r="O60" s="2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9">
        <f>H56</f>
        <v>13</v>
      </c>
      <c r="AB60" s="9" t="str">
        <f>E56</f>
        <v>NCT-TDD-004-N</v>
      </c>
      <c r="AC60" s="22" t="str">
        <f>A56</f>
        <v>NCT</v>
      </c>
      <c r="AD60" s="9" t="str">
        <f>A60</f>
        <v>LCH</v>
      </c>
      <c r="AE60" s="9">
        <f>C60</f>
        <v>1950</v>
      </c>
      <c r="AF60" s="23">
        <f>E60</f>
        <v>843</v>
      </c>
      <c r="AG60" s="9"/>
      <c r="AH60" s="9"/>
      <c r="AI60" s="198"/>
      <c r="AJ60" s="198"/>
      <c r="AK60" s="11"/>
      <c r="AL60" s="11"/>
    </row>
    <row r="61" spans="1:38" s="16" customFormat="1" ht="12.75" hidden="1" customHeight="1">
      <c r="A61" s="24"/>
      <c r="B61" s="197"/>
      <c r="C61" s="196"/>
      <c r="D61" s="196"/>
      <c r="E61" s="20"/>
      <c r="F61" s="20"/>
      <c r="G61" s="196">
        <f t="shared" si="15"/>
        <v>0</v>
      </c>
      <c r="H61" s="196">
        <f t="shared" si="15"/>
        <v>0</v>
      </c>
      <c r="I61" s="26"/>
      <c r="J61" s="26"/>
      <c r="K61" s="26"/>
      <c r="L61" s="26"/>
      <c r="M61" s="20">
        <f t="shared" si="16"/>
        <v>0</v>
      </c>
      <c r="N61" s="20">
        <f t="shared" si="16"/>
        <v>0</v>
      </c>
      <c r="O61" s="2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9">
        <f>H56</f>
        <v>13</v>
      </c>
      <c r="AB61" s="9" t="str">
        <f>E56</f>
        <v>NCT-TDD-004-N</v>
      </c>
      <c r="AC61" s="22" t="str">
        <f>A56</f>
        <v>NCT</v>
      </c>
      <c r="AD61" s="9">
        <f>A61</f>
        <v>0</v>
      </c>
      <c r="AE61" s="9">
        <f>C61</f>
        <v>0</v>
      </c>
      <c r="AF61" s="23">
        <f>E61</f>
        <v>0</v>
      </c>
      <c r="AG61" s="9"/>
      <c r="AH61" s="9"/>
      <c r="AI61" s="198"/>
      <c r="AJ61" s="198"/>
      <c r="AK61" s="11"/>
      <c r="AL61" s="11"/>
    </row>
    <row r="62" spans="1:38" s="16" customFormat="1" ht="12.75" hidden="1" customHeight="1">
      <c r="A62" s="24" t="s">
        <v>60</v>
      </c>
      <c r="B62" s="197">
        <f>B51+7</f>
        <v>43185</v>
      </c>
      <c r="C62" s="196"/>
      <c r="D62" s="196"/>
      <c r="E62" s="20">
        <v>807</v>
      </c>
      <c r="F62" s="20">
        <v>12281</v>
      </c>
      <c r="G62" s="196">
        <f t="shared" si="15"/>
        <v>807</v>
      </c>
      <c r="H62" s="196">
        <f t="shared" si="15"/>
        <v>12281</v>
      </c>
      <c r="I62" s="20"/>
      <c r="J62" s="20"/>
      <c r="K62" s="20"/>
      <c r="L62" s="20"/>
      <c r="M62" s="20">
        <f t="shared" si="16"/>
        <v>0</v>
      </c>
      <c r="N62" s="20">
        <f t="shared" si="16"/>
        <v>0</v>
      </c>
      <c r="O62" s="2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9">
        <f>H56</f>
        <v>13</v>
      </c>
      <c r="AB62" s="9" t="str">
        <f>E56</f>
        <v>NCT-TDD-004-N</v>
      </c>
      <c r="AC62" s="22" t="str">
        <f>A56</f>
        <v>NCT</v>
      </c>
      <c r="AD62" s="9" t="str">
        <f>A62</f>
        <v>HKG</v>
      </c>
      <c r="AE62" s="9">
        <f>C62</f>
        <v>0</v>
      </c>
      <c r="AF62" s="23">
        <f>E62</f>
        <v>807</v>
      </c>
      <c r="AG62" s="9"/>
      <c r="AH62" s="9"/>
      <c r="AI62" s="198"/>
      <c r="AJ62" s="198"/>
      <c r="AK62" s="11"/>
      <c r="AL62" s="11"/>
    </row>
    <row r="63" spans="1:38" s="32" customFormat="1" ht="12.75" hidden="1" customHeight="1">
      <c r="A63" s="24" t="s">
        <v>22</v>
      </c>
      <c r="B63" s="28"/>
      <c r="C63" s="29">
        <v>1840</v>
      </c>
      <c r="D63" s="29">
        <v>25760</v>
      </c>
      <c r="E63" s="30">
        <f>SUM(E54:E62)</f>
        <v>1650</v>
      </c>
      <c r="F63" s="30">
        <f>SUM(F54:F62)</f>
        <v>27054</v>
      </c>
      <c r="G63" s="29">
        <f t="shared" si="15"/>
        <v>-190</v>
      </c>
      <c r="H63" s="29">
        <f t="shared" si="15"/>
        <v>1294</v>
      </c>
      <c r="I63" s="31">
        <f t="shared" ref="I63:N63" si="17">SUM(I60:I62)</f>
        <v>0</v>
      </c>
      <c r="J63" s="31">
        <f t="shared" si="17"/>
        <v>0</v>
      </c>
      <c r="K63" s="31">
        <f t="shared" si="17"/>
        <v>0</v>
      </c>
      <c r="L63" s="31">
        <f t="shared" si="17"/>
        <v>0</v>
      </c>
      <c r="M63" s="31">
        <f t="shared" si="17"/>
        <v>0</v>
      </c>
      <c r="N63" s="31">
        <f t="shared" si="17"/>
        <v>0</v>
      </c>
      <c r="O63" s="2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9"/>
      <c r="AB63" s="9"/>
      <c r="AC63" s="22"/>
      <c r="AD63" s="9"/>
      <c r="AE63" s="9"/>
      <c r="AF63" s="9"/>
      <c r="AG63" s="9"/>
      <c r="AH63" s="9"/>
      <c r="AI63" s="198"/>
      <c r="AJ63" s="198"/>
      <c r="AK63" s="198"/>
      <c r="AL63" s="198"/>
    </row>
    <row r="64" spans="1:38" s="32" customFormat="1" ht="12.75" hidden="1" customHeight="1">
      <c r="A64" s="33"/>
      <c r="C64" s="34"/>
      <c r="E64" s="258">
        <f>E63/C63</f>
        <v>0.89673913043478259</v>
      </c>
      <c r="F64" s="258">
        <f>F63/D63</f>
        <v>1.0502329192546584</v>
      </c>
      <c r="I64" s="15"/>
      <c r="J64" s="36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9"/>
      <c r="AB64" s="9"/>
      <c r="AC64" s="22"/>
      <c r="AD64" s="9"/>
      <c r="AE64" s="9"/>
      <c r="AF64" s="9"/>
      <c r="AG64" s="9"/>
      <c r="AH64" s="9"/>
      <c r="AI64" s="198"/>
      <c r="AJ64" s="198"/>
      <c r="AK64" s="198"/>
      <c r="AL64" s="198"/>
    </row>
    <row r="65" spans="1:38" hidden="1"/>
    <row r="66" spans="1:38" hidden="1"/>
    <row r="67" spans="1:38" s="12" customFormat="1" ht="12.75" hidden="1" customHeight="1">
      <c r="A67" s="51" t="s">
        <v>46</v>
      </c>
      <c r="B67" s="52" t="s">
        <v>425</v>
      </c>
      <c r="C67" s="53"/>
      <c r="D67" s="54"/>
      <c r="E67" s="52" t="s">
        <v>457</v>
      </c>
      <c r="F67" s="52"/>
      <c r="G67" s="51" t="s">
        <v>0</v>
      </c>
      <c r="H67" s="55">
        <v>14</v>
      </c>
      <c r="I67" s="54"/>
      <c r="J67" s="56" t="s">
        <v>26</v>
      </c>
      <c r="K67" s="52">
        <v>0</v>
      </c>
      <c r="L67" s="51"/>
      <c r="M67" s="57"/>
      <c r="N67" s="52"/>
      <c r="O67" s="54"/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  <c r="AA67" s="9"/>
      <c r="AB67" s="9"/>
      <c r="AC67" s="9"/>
      <c r="AD67" s="9"/>
      <c r="AE67" s="9"/>
      <c r="AF67" s="9"/>
      <c r="AG67" s="9"/>
      <c r="AH67" s="9"/>
      <c r="AI67" s="367"/>
      <c r="AJ67" s="367"/>
      <c r="AK67" s="11"/>
    </row>
    <row r="68" spans="1:38" s="16" customFormat="1" ht="12.75" hidden="1" customHeight="1">
      <c r="A68" s="13"/>
      <c r="B68" s="14"/>
      <c r="C68" s="646" t="s">
        <v>1</v>
      </c>
      <c r="D68" s="646"/>
      <c r="E68" s="646" t="s">
        <v>2</v>
      </c>
      <c r="F68" s="646"/>
      <c r="G68" s="646" t="s">
        <v>3</v>
      </c>
      <c r="H68" s="646"/>
      <c r="I68" s="646" t="s">
        <v>4</v>
      </c>
      <c r="J68" s="646"/>
      <c r="K68" s="646"/>
      <c r="L68" s="646"/>
      <c r="M68" s="646"/>
      <c r="N68" s="646"/>
      <c r="O68" s="647" t="s">
        <v>5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9"/>
      <c r="AB68" s="9"/>
      <c r="AC68" s="9"/>
      <c r="AD68" s="9"/>
      <c r="AE68" s="9"/>
      <c r="AF68" s="9"/>
      <c r="AG68" s="9"/>
      <c r="AH68" s="9"/>
      <c r="AI68" s="367"/>
      <c r="AJ68" s="367"/>
      <c r="AK68" s="11"/>
      <c r="AL68" s="11"/>
    </row>
    <row r="69" spans="1:38" s="16" customFormat="1" ht="12.75" hidden="1" customHeight="1">
      <c r="A69" s="17" t="s">
        <v>6</v>
      </c>
      <c r="B69" s="356" t="s">
        <v>7</v>
      </c>
      <c r="C69" s="646"/>
      <c r="D69" s="646"/>
      <c r="E69" s="646"/>
      <c r="F69" s="646"/>
      <c r="G69" s="646"/>
      <c r="H69" s="646"/>
      <c r="I69" s="355" t="s">
        <v>8</v>
      </c>
      <c r="J69" s="355" t="s">
        <v>9</v>
      </c>
      <c r="K69" s="355" t="s">
        <v>10</v>
      </c>
      <c r="L69" s="355" t="s">
        <v>11</v>
      </c>
      <c r="M69" s="646" t="s">
        <v>12</v>
      </c>
      <c r="N69" s="646"/>
      <c r="O69" s="647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9"/>
      <c r="AB69" s="9"/>
      <c r="AC69" s="9"/>
      <c r="AD69" s="9"/>
      <c r="AE69" s="9"/>
      <c r="AF69" s="9"/>
      <c r="AG69" s="9"/>
      <c r="AH69" s="9"/>
      <c r="AI69" s="367"/>
      <c r="AJ69" s="367"/>
      <c r="AK69" s="11"/>
      <c r="AL69" s="11"/>
    </row>
    <row r="70" spans="1:38" s="16" customFormat="1" ht="12.75" hidden="1" customHeight="1">
      <c r="A70" s="13"/>
      <c r="B70" s="14"/>
      <c r="C70" s="355" t="s">
        <v>13</v>
      </c>
      <c r="D70" s="355" t="s">
        <v>14</v>
      </c>
      <c r="E70" s="355" t="s">
        <v>13</v>
      </c>
      <c r="F70" s="355" t="s">
        <v>14</v>
      </c>
      <c r="G70" s="355" t="s">
        <v>13</v>
      </c>
      <c r="H70" s="355" t="s">
        <v>14</v>
      </c>
      <c r="I70" s="355" t="s">
        <v>13</v>
      </c>
      <c r="J70" s="355" t="s">
        <v>14</v>
      </c>
      <c r="K70" s="355" t="s">
        <v>13</v>
      </c>
      <c r="L70" s="355" t="s">
        <v>14</v>
      </c>
      <c r="M70" s="355"/>
      <c r="N70" s="355"/>
      <c r="O70" s="647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9" t="s">
        <v>15</v>
      </c>
      <c r="AB70" s="9" t="s">
        <v>16</v>
      </c>
      <c r="AC70" s="9" t="s">
        <v>17</v>
      </c>
      <c r="AD70" s="9" t="s">
        <v>18</v>
      </c>
      <c r="AE70" s="9" t="s">
        <v>19</v>
      </c>
      <c r="AF70" s="9" t="s">
        <v>20</v>
      </c>
      <c r="AG70" s="9"/>
      <c r="AH70" s="9"/>
      <c r="AI70" s="367"/>
      <c r="AJ70" s="367"/>
      <c r="AK70" s="11"/>
      <c r="AL70" s="11"/>
    </row>
    <row r="71" spans="1:38" s="16" customFormat="1" ht="12.75" hidden="1" customHeight="1">
      <c r="A71" s="24" t="s">
        <v>38</v>
      </c>
      <c r="B71" s="356">
        <f>B60+7</f>
        <v>43188</v>
      </c>
      <c r="C71" s="355">
        <v>952</v>
      </c>
      <c r="D71" s="355">
        <v>13328</v>
      </c>
      <c r="E71" s="20">
        <v>633</v>
      </c>
      <c r="F71" s="20">
        <v>10912</v>
      </c>
      <c r="G71" s="355">
        <f t="shared" ref="G71:H74" si="18">E71-C71</f>
        <v>-319</v>
      </c>
      <c r="H71" s="355">
        <f t="shared" si="18"/>
        <v>-2416</v>
      </c>
      <c r="I71" s="25"/>
      <c r="J71" s="25"/>
      <c r="K71" s="26"/>
      <c r="L71" s="26"/>
      <c r="M71" s="20">
        <f t="shared" ref="M71:N73" si="19">I71+K71</f>
        <v>0</v>
      </c>
      <c r="N71" s="20">
        <f t="shared" si="19"/>
        <v>0</v>
      </c>
      <c r="O71" s="21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9">
        <f>H67</f>
        <v>14</v>
      </c>
      <c r="AB71" s="9" t="str">
        <f>E67</f>
        <v>NCT-QY2-026-N</v>
      </c>
      <c r="AC71" s="22" t="str">
        <f>A67</f>
        <v>NCT</v>
      </c>
      <c r="AD71" s="9" t="str">
        <f>A71</f>
        <v>LCH</v>
      </c>
      <c r="AE71" s="9">
        <f>C71</f>
        <v>952</v>
      </c>
      <c r="AF71" s="23">
        <f>E71</f>
        <v>633</v>
      </c>
      <c r="AG71" s="9"/>
      <c r="AH71" s="9"/>
      <c r="AI71" s="367"/>
      <c r="AJ71" s="367"/>
      <c r="AK71" s="11"/>
      <c r="AL71" s="11"/>
    </row>
    <row r="72" spans="1:38" s="16" customFormat="1" ht="12.75" hidden="1" customHeight="1">
      <c r="A72" s="24"/>
      <c r="B72" s="356"/>
      <c r="C72" s="355"/>
      <c r="D72" s="355"/>
      <c r="E72" s="20"/>
      <c r="F72" s="20"/>
      <c r="G72" s="355">
        <f t="shared" si="18"/>
        <v>0</v>
      </c>
      <c r="H72" s="355">
        <f t="shared" si="18"/>
        <v>0</v>
      </c>
      <c r="I72" s="26"/>
      <c r="J72" s="26"/>
      <c r="K72" s="26"/>
      <c r="L72" s="26"/>
      <c r="M72" s="20">
        <f t="shared" si="19"/>
        <v>0</v>
      </c>
      <c r="N72" s="20">
        <f t="shared" si="19"/>
        <v>0</v>
      </c>
      <c r="O72" s="21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9">
        <f>H67</f>
        <v>14</v>
      </c>
      <c r="AB72" s="9" t="str">
        <f>E67</f>
        <v>NCT-QY2-026-N</v>
      </c>
      <c r="AC72" s="22" t="str">
        <f>A67</f>
        <v>NCT</v>
      </c>
      <c r="AD72" s="9">
        <f>A72</f>
        <v>0</v>
      </c>
      <c r="AE72" s="9">
        <f>C72</f>
        <v>0</v>
      </c>
      <c r="AF72" s="23">
        <f>E72</f>
        <v>0</v>
      </c>
      <c r="AG72" s="9"/>
      <c r="AH72" s="9"/>
      <c r="AI72" s="367"/>
      <c r="AJ72" s="367"/>
      <c r="AK72" s="11"/>
      <c r="AL72" s="11"/>
    </row>
    <row r="73" spans="1:38" s="16" customFormat="1" ht="12.75" hidden="1" customHeight="1">
      <c r="A73" s="24" t="s">
        <v>60</v>
      </c>
      <c r="B73" s="356">
        <f>B62+7</f>
        <v>43192</v>
      </c>
      <c r="C73" s="355"/>
      <c r="D73" s="355"/>
      <c r="E73" s="20">
        <v>504</v>
      </c>
      <c r="F73" s="20">
        <v>6385</v>
      </c>
      <c r="G73" s="355">
        <f t="shared" si="18"/>
        <v>504</v>
      </c>
      <c r="H73" s="355">
        <f t="shared" si="18"/>
        <v>6385</v>
      </c>
      <c r="I73" s="20"/>
      <c r="J73" s="20"/>
      <c r="K73" s="20"/>
      <c r="L73" s="20"/>
      <c r="M73" s="20">
        <f t="shared" si="19"/>
        <v>0</v>
      </c>
      <c r="N73" s="20">
        <f t="shared" si="19"/>
        <v>0</v>
      </c>
      <c r="O73" s="21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9">
        <f>H67</f>
        <v>14</v>
      </c>
      <c r="AB73" s="9" t="str">
        <f>E67</f>
        <v>NCT-QY2-026-N</v>
      </c>
      <c r="AC73" s="22" t="str">
        <f>A67</f>
        <v>NCT</v>
      </c>
      <c r="AD73" s="9" t="str">
        <f>A73</f>
        <v>HKG</v>
      </c>
      <c r="AE73" s="9">
        <f>C73</f>
        <v>0</v>
      </c>
      <c r="AF73" s="23">
        <f>E73</f>
        <v>504</v>
      </c>
      <c r="AG73" s="9"/>
      <c r="AH73" s="9"/>
      <c r="AI73" s="367"/>
      <c r="AJ73" s="367"/>
      <c r="AK73" s="11"/>
      <c r="AL73" s="11"/>
    </row>
    <row r="74" spans="1:38" s="32" customFormat="1" ht="12.75" hidden="1" customHeight="1">
      <c r="A74" s="24" t="s">
        <v>22</v>
      </c>
      <c r="B74" s="28"/>
      <c r="C74" s="29">
        <v>940</v>
      </c>
      <c r="D74" s="29">
        <v>13160</v>
      </c>
      <c r="E74" s="30">
        <f>SUM(E65:E73)</f>
        <v>1137</v>
      </c>
      <c r="F74" s="30">
        <f>SUM(F65:F73)</f>
        <v>17297</v>
      </c>
      <c r="G74" s="29">
        <f t="shared" si="18"/>
        <v>197</v>
      </c>
      <c r="H74" s="29">
        <f t="shared" si="18"/>
        <v>4137</v>
      </c>
      <c r="I74" s="31">
        <f t="shared" ref="I74:N74" si="20">SUM(I71:I73)</f>
        <v>0</v>
      </c>
      <c r="J74" s="31">
        <f t="shared" si="20"/>
        <v>0</v>
      </c>
      <c r="K74" s="31">
        <f t="shared" si="20"/>
        <v>0</v>
      </c>
      <c r="L74" s="31">
        <f t="shared" si="20"/>
        <v>0</v>
      </c>
      <c r="M74" s="31">
        <f t="shared" si="20"/>
        <v>0</v>
      </c>
      <c r="N74" s="31">
        <f t="shared" si="20"/>
        <v>0</v>
      </c>
      <c r="O74" s="21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9"/>
      <c r="AB74" s="9"/>
      <c r="AC74" s="22"/>
      <c r="AD74" s="9"/>
      <c r="AE74" s="9"/>
      <c r="AF74" s="9"/>
      <c r="AG74" s="9"/>
      <c r="AH74" s="9"/>
      <c r="AI74" s="367"/>
      <c r="AJ74" s="367"/>
      <c r="AK74" s="367"/>
      <c r="AL74" s="367"/>
    </row>
    <row r="75" spans="1:38" s="32" customFormat="1" ht="12.75" hidden="1" customHeight="1">
      <c r="A75" s="33"/>
      <c r="C75" s="34"/>
      <c r="E75" s="258">
        <f>E74/C74</f>
        <v>1.2095744680851064</v>
      </c>
      <c r="F75" s="258">
        <f>F74/D74</f>
        <v>1.3143617021276597</v>
      </c>
      <c r="I75" s="15"/>
      <c r="J75" s="36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9"/>
      <c r="AB75" s="9"/>
      <c r="AC75" s="22"/>
      <c r="AD75" s="9"/>
      <c r="AE75" s="9"/>
      <c r="AF75" s="9"/>
      <c r="AG75" s="9"/>
      <c r="AH75" s="9"/>
      <c r="AI75" s="367"/>
      <c r="AJ75" s="367"/>
      <c r="AK75" s="367"/>
      <c r="AL75" s="367"/>
    </row>
    <row r="76" spans="1:38" hidden="1"/>
    <row r="77" spans="1:38" ht="0.75" customHeight="1"/>
    <row r="78" spans="1:38" s="12" customFormat="1" ht="12.75" hidden="1" customHeight="1">
      <c r="A78" s="51" t="s">
        <v>46</v>
      </c>
      <c r="B78" s="52" t="s">
        <v>487</v>
      </c>
      <c r="C78" s="53"/>
      <c r="D78" s="54"/>
      <c r="E78" s="52" t="s">
        <v>488</v>
      </c>
      <c r="F78" s="52"/>
      <c r="G78" s="51" t="s">
        <v>0</v>
      </c>
      <c r="H78" s="55">
        <v>15</v>
      </c>
      <c r="I78" s="54"/>
      <c r="J78" s="56" t="s">
        <v>26</v>
      </c>
      <c r="K78" s="52">
        <v>0</v>
      </c>
      <c r="L78" s="51"/>
      <c r="M78" s="57"/>
      <c r="N78" s="52"/>
      <c r="O78" s="54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  <c r="AA78" s="9"/>
      <c r="AB78" s="9"/>
      <c r="AC78" s="9"/>
      <c r="AD78" s="9"/>
      <c r="AE78" s="9"/>
      <c r="AF78" s="9"/>
      <c r="AG78" s="9"/>
      <c r="AH78" s="9"/>
      <c r="AI78" s="385"/>
      <c r="AJ78" s="385"/>
      <c r="AK78" s="11"/>
    </row>
    <row r="79" spans="1:38" s="16" customFormat="1" ht="12.75" hidden="1" customHeight="1">
      <c r="A79" s="13"/>
      <c r="B79" s="14"/>
      <c r="C79" s="646" t="s">
        <v>1</v>
      </c>
      <c r="D79" s="646"/>
      <c r="E79" s="646" t="s">
        <v>2</v>
      </c>
      <c r="F79" s="646"/>
      <c r="G79" s="646" t="s">
        <v>3</v>
      </c>
      <c r="H79" s="646"/>
      <c r="I79" s="646" t="s">
        <v>4</v>
      </c>
      <c r="J79" s="646"/>
      <c r="K79" s="646"/>
      <c r="L79" s="646"/>
      <c r="M79" s="646"/>
      <c r="N79" s="646"/>
      <c r="O79" s="647" t="s">
        <v>5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9"/>
      <c r="AB79" s="9"/>
      <c r="AC79" s="9"/>
      <c r="AD79" s="9"/>
      <c r="AE79" s="9"/>
      <c r="AF79" s="9"/>
      <c r="AG79" s="9"/>
      <c r="AH79" s="9"/>
      <c r="AI79" s="385"/>
      <c r="AJ79" s="385"/>
      <c r="AK79" s="11"/>
      <c r="AL79" s="11"/>
    </row>
    <row r="80" spans="1:38" s="16" customFormat="1" ht="12.75" hidden="1" customHeight="1">
      <c r="A80" s="17" t="s">
        <v>6</v>
      </c>
      <c r="B80" s="374" t="s">
        <v>7</v>
      </c>
      <c r="C80" s="646"/>
      <c r="D80" s="646"/>
      <c r="E80" s="646"/>
      <c r="F80" s="646"/>
      <c r="G80" s="646"/>
      <c r="H80" s="646"/>
      <c r="I80" s="373" t="s">
        <v>8</v>
      </c>
      <c r="J80" s="373" t="s">
        <v>9</v>
      </c>
      <c r="K80" s="373" t="s">
        <v>10</v>
      </c>
      <c r="L80" s="373" t="s">
        <v>11</v>
      </c>
      <c r="M80" s="646" t="s">
        <v>12</v>
      </c>
      <c r="N80" s="646"/>
      <c r="O80" s="647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9"/>
      <c r="AB80" s="9"/>
      <c r="AC80" s="9"/>
      <c r="AD80" s="9"/>
      <c r="AE80" s="9"/>
      <c r="AF80" s="9"/>
      <c r="AG80" s="9"/>
      <c r="AH80" s="9"/>
      <c r="AI80" s="385"/>
      <c r="AJ80" s="385"/>
      <c r="AK80" s="11"/>
      <c r="AL80" s="11"/>
    </row>
    <row r="81" spans="1:38" s="16" customFormat="1" ht="12.75" hidden="1" customHeight="1">
      <c r="A81" s="13"/>
      <c r="B81" s="14"/>
      <c r="C81" s="373" t="s">
        <v>13</v>
      </c>
      <c r="D81" s="373" t="s">
        <v>14</v>
      </c>
      <c r="E81" s="373" t="s">
        <v>13</v>
      </c>
      <c r="F81" s="373" t="s">
        <v>14</v>
      </c>
      <c r="G81" s="373" t="s">
        <v>13</v>
      </c>
      <c r="H81" s="373" t="s">
        <v>14</v>
      </c>
      <c r="I81" s="373" t="s">
        <v>13</v>
      </c>
      <c r="J81" s="373" t="s">
        <v>14</v>
      </c>
      <c r="K81" s="373" t="s">
        <v>13</v>
      </c>
      <c r="L81" s="373" t="s">
        <v>14</v>
      </c>
      <c r="M81" s="373"/>
      <c r="N81" s="373"/>
      <c r="O81" s="647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9" t="s">
        <v>15</v>
      </c>
      <c r="AB81" s="9" t="s">
        <v>16</v>
      </c>
      <c r="AC81" s="9" t="s">
        <v>17</v>
      </c>
      <c r="AD81" s="9" t="s">
        <v>18</v>
      </c>
      <c r="AE81" s="9" t="s">
        <v>19</v>
      </c>
      <c r="AF81" s="9" t="s">
        <v>20</v>
      </c>
      <c r="AG81" s="9"/>
      <c r="AH81" s="9"/>
      <c r="AI81" s="385"/>
      <c r="AJ81" s="385"/>
      <c r="AK81" s="11"/>
      <c r="AL81" s="11"/>
    </row>
    <row r="82" spans="1:38" s="16" customFormat="1" ht="12.75" hidden="1" customHeight="1">
      <c r="A82" s="24" t="s">
        <v>38</v>
      </c>
      <c r="B82" s="374">
        <f>B71+7</f>
        <v>43195</v>
      </c>
      <c r="C82" s="373">
        <v>1090</v>
      </c>
      <c r="D82" s="373">
        <v>15260</v>
      </c>
      <c r="E82" s="20">
        <v>710</v>
      </c>
      <c r="F82" s="20">
        <v>14258</v>
      </c>
      <c r="G82" s="373">
        <f t="shared" ref="G82:H85" si="21">E82-C82</f>
        <v>-380</v>
      </c>
      <c r="H82" s="373">
        <f t="shared" si="21"/>
        <v>-1002</v>
      </c>
      <c r="I82" s="25"/>
      <c r="J82" s="25"/>
      <c r="K82" s="26"/>
      <c r="L82" s="26"/>
      <c r="M82" s="20">
        <f t="shared" ref="M82:N84" si="22">I82+K82</f>
        <v>0</v>
      </c>
      <c r="N82" s="20">
        <f t="shared" si="22"/>
        <v>0</v>
      </c>
      <c r="O82" s="2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9">
        <f>H78</f>
        <v>15</v>
      </c>
      <c r="AB82" s="9" t="str">
        <f>E78</f>
        <v>NCT-AYL-039-N</v>
      </c>
      <c r="AC82" s="22" t="str">
        <f>A78</f>
        <v>NCT</v>
      </c>
      <c r="AD82" s="9" t="str">
        <f>A82</f>
        <v>LCH</v>
      </c>
      <c r="AE82" s="9">
        <f>C82</f>
        <v>1090</v>
      </c>
      <c r="AF82" s="23">
        <f>E82</f>
        <v>710</v>
      </c>
      <c r="AG82" s="9"/>
      <c r="AH82" s="9"/>
      <c r="AI82" s="385"/>
      <c r="AJ82" s="385"/>
      <c r="AK82" s="11"/>
      <c r="AL82" s="11"/>
    </row>
    <row r="83" spans="1:38" s="16" customFormat="1" ht="12.75" hidden="1" customHeight="1">
      <c r="A83" s="24"/>
      <c r="B83" s="374"/>
      <c r="C83" s="373"/>
      <c r="D83" s="373"/>
      <c r="E83" s="20"/>
      <c r="F83" s="20"/>
      <c r="G83" s="373">
        <f t="shared" si="21"/>
        <v>0</v>
      </c>
      <c r="H83" s="373">
        <f t="shared" si="21"/>
        <v>0</v>
      </c>
      <c r="I83" s="26"/>
      <c r="J83" s="26"/>
      <c r="K83" s="26"/>
      <c r="L83" s="26"/>
      <c r="M83" s="20">
        <f t="shared" si="22"/>
        <v>0</v>
      </c>
      <c r="N83" s="20">
        <f t="shared" si="22"/>
        <v>0</v>
      </c>
      <c r="O83" s="2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9">
        <f>H78</f>
        <v>15</v>
      </c>
      <c r="AB83" s="9" t="str">
        <f>E78</f>
        <v>NCT-AYL-039-N</v>
      </c>
      <c r="AC83" s="22" t="str">
        <f>A78</f>
        <v>NCT</v>
      </c>
      <c r="AD83" s="9">
        <f>A83</f>
        <v>0</v>
      </c>
      <c r="AE83" s="9">
        <f>C83</f>
        <v>0</v>
      </c>
      <c r="AF83" s="23">
        <f>E83</f>
        <v>0</v>
      </c>
      <c r="AG83" s="9"/>
      <c r="AH83" s="9"/>
      <c r="AI83" s="385"/>
      <c r="AJ83" s="385"/>
      <c r="AK83" s="11"/>
      <c r="AL83" s="11"/>
    </row>
    <row r="84" spans="1:38" s="16" customFormat="1" ht="12.75" hidden="1" customHeight="1">
      <c r="A84" s="24" t="s">
        <v>60</v>
      </c>
      <c r="B84" s="374">
        <f>B73+7</f>
        <v>43199</v>
      </c>
      <c r="C84" s="373"/>
      <c r="D84" s="373"/>
      <c r="E84" s="20">
        <v>408</v>
      </c>
      <c r="F84" s="20">
        <v>5512</v>
      </c>
      <c r="G84" s="373">
        <f t="shared" si="21"/>
        <v>408</v>
      </c>
      <c r="H84" s="373">
        <f t="shared" si="21"/>
        <v>5512</v>
      </c>
      <c r="I84" s="20"/>
      <c r="J84" s="20"/>
      <c r="K84" s="20"/>
      <c r="L84" s="20"/>
      <c r="M84" s="20">
        <f t="shared" si="22"/>
        <v>0</v>
      </c>
      <c r="N84" s="20">
        <f t="shared" si="22"/>
        <v>0</v>
      </c>
      <c r="O84" s="2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9">
        <f>H78</f>
        <v>15</v>
      </c>
      <c r="AB84" s="9" t="str">
        <f>E78</f>
        <v>NCT-AYL-039-N</v>
      </c>
      <c r="AC84" s="22" t="str">
        <f>A78</f>
        <v>NCT</v>
      </c>
      <c r="AD84" s="9" t="str">
        <f>A84</f>
        <v>HKG</v>
      </c>
      <c r="AE84" s="9">
        <f>C84</f>
        <v>0</v>
      </c>
      <c r="AF84" s="23">
        <f>E84</f>
        <v>408</v>
      </c>
      <c r="AG84" s="9"/>
      <c r="AH84" s="9"/>
      <c r="AI84" s="385"/>
      <c r="AJ84" s="385"/>
      <c r="AK84" s="11"/>
      <c r="AL84" s="11"/>
    </row>
    <row r="85" spans="1:38" s="32" customFormat="1" ht="12.75" hidden="1" customHeight="1">
      <c r="A85" s="24" t="s">
        <v>22</v>
      </c>
      <c r="B85" s="28"/>
      <c r="C85" s="29">
        <v>1200</v>
      </c>
      <c r="D85" s="29">
        <v>16800</v>
      </c>
      <c r="E85" s="30">
        <f>SUM(E76:E84)</f>
        <v>1118</v>
      </c>
      <c r="F85" s="30">
        <f>SUM(F76:F84)</f>
        <v>19770</v>
      </c>
      <c r="G85" s="29">
        <f t="shared" si="21"/>
        <v>-82</v>
      </c>
      <c r="H85" s="29">
        <f t="shared" si="21"/>
        <v>2970</v>
      </c>
      <c r="I85" s="31">
        <f t="shared" ref="I85:N85" si="23">SUM(I82:I84)</f>
        <v>0</v>
      </c>
      <c r="J85" s="31">
        <f t="shared" si="23"/>
        <v>0</v>
      </c>
      <c r="K85" s="31">
        <f t="shared" si="23"/>
        <v>0</v>
      </c>
      <c r="L85" s="31">
        <f t="shared" si="23"/>
        <v>0</v>
      </c>
      <c r="M85" s="31">
        <f t="shared" si="23"/>
        <v>0</v>
      </c>
      <c r="N85" s="31">
        <f t="shared" si="23"/>
        <v>0</v>
      </c>
      <c r="O85" s="2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9"/>
      <c r="AB85" s="9"/>
      <c r="AC85" s="22"/>
      <c r="AD85" s="9"/>
      <c r="AE85" s="9"/>
      <c r="AF85" s="9"/>
      <c r="AG85" s="9"/>
      <c r="AH85" s="9"/>
      <c r="AI85" s="385"/>
      <c r="AJ85" s="385"/>
      <c r="AK85" s="385"/>
      <c r="AL85" s="385"/>
    </row>
    <row r="86" spans="1:38" s="32" customFormat="1" ht="12.75" hidden="1" customHeight="1">
      <c r="A86" s="434"/>
      <c r="C86" s="34"/>
      <c r="E86" s="258">
        <f>E85/C85</f>
        <v>0.93166666666666664</v>
      </c>
      <c r="F86" s="258">
        <f>F85/D85</f>
        <v>1.1767857142857143</v>
      </c>
      <c r="I86" s="15"/>
      <c r="J86" s="36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9"/>
      <c r="AB86" s="9"/>
      <c r="AC86" s="22"/>
      <c r="AD86" s="9"/>
      <c r="AE86" s="9"/>
      <c r="AF86" s="9"/>
      <c r="AG86" s="9"/>
      <c r="AH86" s="9"/>
      <c r="AI86" s="385"/>
      <c r="AJ86" s="385"/>
      <c r="AK86" s="385"/>
      <c r="AL86" s="385"/>
    </row>
    <row r="87" spans="1:38" hidden="1"/>
    <row r="88" spans="1:38" hidden="1"/>
    <row r="89" spans="1:38" s="12" customFormat="1" ht="12.75" customHeight="1">
      <c r="A89" s="51" t="s">
        <v>46</v>
      </c>
      <c r="B89" s="52" t="s">
        <v>666</v>
      </c>
      <c r="C89" s="53"/>
      <c r="D89" s="54"/>
      <c r="E89" s="52" t="s">
        <v>667</v>
      </c>
      <c r="F89" s="52"/>
      <c r="G89" s="51" t="s">
        <v>0</v>
      </c>
      <c r="H89" s="55">
        <v>16</v>
      </c>
      <c r="I89" s="54"/>
      <c r="J89" s="56" t="s">
        <v>26</v>
      </c>
      <c r="K89" s="339">
        <v>2</v>
      </c>
      <c r="L89" s="51"/>
      <c r="M89" s="57"/>
      <c r="N89" s="52"/>
      <c r="O89" s="54"/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  <c r="AA89" s="9"/>
      <c r="AB89" s="9"/>
      <c r="AC89" s="9"/>
      <c r="AD89" s="9"/>
      <c r="AE89" s="9"/>
      <c r="AF89" s="9"/>
      <c r="AG89" s="9"/>
      <c r="AH89" s="9"/>
      <c r="AI89" s="467"/>
      <c r="AJ89" s="467"/>
      <c r="AK89" s="11"/>
    </row>
    <row r="90" spans="1:38" s="16" customFormat="1" ht="12.75" customHeight="1">
      <c r="A90" s="13"/>
      <c r="B90" s="14"/>
      <c r="C90" s="646" t="s">
        <v>1</v>
      </c>
      <c r="D90" s="646"/>
      <c r="E90" s="646" t="s">
        <v>2</v>
      </c>
      <c r="F90" s="646"/>
      <c r="G90" s="646" t="s">
        <v>3</v>
      </c>
      <c r="H90" s="646"/>
      <c r="I90" s="646" t="s">
        <v>4</v>
      </c>
      <c r="J90" s="646"/>
      <c r="K90" s="646"/>
      <c r="L90" s="646"/>
      <c r="M90" s="646"/>
      <c r="N90" s="646"/>
      <c r="O90" s="647" t="s">
        <v>5</v>
      </c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9"/>
      <c r="AB90" s="9"/>
      <c r="AC90" s="9"/>
      <c r="AD90" s="9"/>
      <c r="AE90" s="9"/>
      <c r="AF90" s="9"/>
      <c r="AG90" s="9"/>
      <c r="AH90" s="9"/>
      <c r="AI90" s="467"/>
      <c r="AJ90" s="467"/>
      <c r="AK90" s="11"/>
      <c r="AL90" s="11"/>
    </row>
    <row r="91" spans="1:38" s="16" customFormat="1" ht="12.75" customHeight="1">
      <c r="A91" s="17" t="s">
        <v>6</v>
      </c>
      <c r="B91" s="456" t="s">
        <v>7</v>
      </c>
      <c r="C91" s="646"/>
      <c r="D91" s="646"/>
      <c r="E91" s="646"/>
      <c r="F91" s="646"/>
      <c r="G91" s="646"/>
      <c r="H91" s="646"/>
      <c r="I91" s="455" t="s">
        <v>8</v>
      </c>
      <c r="J91" s="455" t="s">
        <v>9</v>
      </c>
      <c r="K91" s="455" t="s">
        <v>10</v>
      </c>
      <c r="L91" s="455" t="s">
        <v>11</v>
      </c>
      <c r="M91" s="646" t="s">
        <v>12</v>
      </c>
      <c r="N91" s="646"/>
      <c r="O91" s="647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9"/>
      <c r="AB91" s="9"/>
      <c r="AC91" s="9"/>
      <c r="AD91" s="9"/>
      <c r="AE91" s="9"/>
      <c r="AF91" s="9"/>
      <c r="AG91" s="9"/>
      <c r="AH91" s="9"/>
      <c r="AI91" s="467"/>
      <c r="AJ91" s="467"/>
      <c r="AK91" s="11"/>
      <c r="AL91" s="11"/>
    </row>
    <row r="92" spans="1:38" s="16" customFormat="1" ht="12.75" customHeight="1">
      <c r="A92" s="13"/>
      <c r="B92" s="14"/>
      <c r="C92" s="455" t="s">
        <v>13</v>
      </c>
      <c r="D92" s="455" t="s">
        <v>14</v>
      </c>
      <c r="E92" s="455" t="s">
        <v>13</v>
      </c>
      <c r="F92" s="455" t="s">
        <v>14</v>
      </c>
      <c r="G92" s="455" t="s">
        <v>13</v>
      </c>
      <c r="H92" s="455" t="s">
        <v>14</v>
      </c>
      <c r="I92" s="455" t="s">
        <v>13</v>
      </c>
      <c r="J92" s="455" t="s">
        <v>14</v>
      </c>
      <c r="K92" s="455" t="s">
        <v>13</v>
      </c>
      <c r="L92" s="455" t="s">
        <v>14</v>
      </c>
      <c r="M92" s="455"/>
      <c r="N92" s="455"/>
      <c r="O92" s="647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9" t="s">
        <v>15</v>
      </c>
      <c r="AB92" s="9" t="s">
        <v>16</v>
      </c>
      <c r="AC92" s="9" t="s">
        <v>17</v>
      </c>
      <c r="AD92" s="9" t="s">
        <v>18</v>
      </c>
      <c r="AE92" s="9" t="s">
        <v>19</v>
      </c>
      <c r="AF92" s="9" t="s">
        <v>20</v>
      </c>
      <c r="AG92" s="9"/>
      <c r="AH92" s="9"/>
      <c r="AI92" s="467"/>
      <c r="AJ92" s="467"/>
      <c r="AK92" s="11"/>
      <c r="AL92" s="11"/>
    </row>
    <row r="93" spans="1:38" s="16" customFormat="1" ht="12.75" customHeight="1">
      <c r="A93" s="24" t="s">
        <v>38</v>
      </c>
      <c r="B93" s="456">
        <f>B82+7</f>
        <v>43202</v>
      </c>
      <c r="C93" s="455">
        <v>1840</v>
      </c>
      <c r="D93" s="455">
        <v>25760</v>
      </c>
      <c r="E93" s="20">
        <v>795</v>
      </c>
      <c r="F93" s="20">
        <v>13812</v>
      </c>
      <c r="G93" s="455">
        <f t="shared" ref="G93:H96" si="24">E93-C93</f>
        <v>-1045</v>
      </c>
      <c r="H93" s="455">
        <f t="shared" si="24"/>
        <v>-11948</v>
      </c>
      <c r="I93" s="25"/>
      <c r="J93" s="25"/>
      <c r="K93" s="26"/>
      <c r="L93" s="26"/>
      <c r="M93" s="20">
        <f t="shared" ref="M93:N95" si="25">I93+K93</f>
        <v>0</v>
      </c>
      <c r="N93" s="20">
        <f t="shared" si="25"/>
        <v>0</v>
      </c>
      <c r="O93" s="21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9">
        <f>H89</f>
        <v>16</v>
      </c>
      <c r="AB93" s="9" t="str">
        <f>E89</f>
        <v>NCT-TDD-005-N</v>
      </c>
      <c r="AC93" s="22" t="str">
        <f>A89</f>
        <v>NCT</v>
      </c>
      <c r="AD93" s="9" t="str">
        <f>A93</f>
        <v>LCH</v>
      </c>
      <c r="AE93" s="9">
        <f>C93</f>
        <v>1840</v>
      </c>
      <c r="AF93" s="23">
        <f>E93</f>
        <v>795</v>
      </c>
      <c r="AG93" s="9"/>
      <c r="AH93" s="9"/>
      <c r="AI93" s="467"/>
      <c r="AJ93" s="467"/>
      <c r="AK93" s="11"/>
      <c r="AL93" s="11"/>
    </row>
    <row r="94" spans="1:38" s="16" customFormat="1" ht="12.75" customHeight="1">
      <c r="A94" s="24"/>
      <c r="B94" s="456"/>
      <c r="C94" s="455"/>
      <c r="D94" s="455"/>
      <c r="E94" s="20"/>
      <c r="F94" s="20"/>
      <c r="G94" s="455">
        <f t="shared" si="24"/>
        <v>0</v>
      </c>
      <c r="H94" s="455">
        <f t="shared" si="24"/>
        <v>0</v>
      </c>
      <c r="I94" s="26"/>
      <c r="J94" s="26"/>
      <c r="K94" s="26"/>
      <c r="L94" s="26"/>
      <c r="M94" s="20">
        <f t="shared" si="25"/>
        <v>0</v>
      </c>
      <c r="N94" s="20">
        <f t="shared" si="25"/>
        <v>0</v>
      </c>
      <c r="O94" s="21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9">
        <f>H89</f>
        <v>16</v>
      </c>
      <c r="AB94" s="9" t="str">
        <f>E89</f>
        <v>NCT-TDD-005-N</v>
      </c>
      <c r="AC94" s="22" t="str">
        <f>A89</f>
        <v>NCT</v>
      </c>
      <c r="AD94" s="9">
        <f>A94</f>
        <v>0</v>
      </c>
      <c r="AE94" s="9">
        <f>C94</f>
        <v>0</v>
      </c>
      <c r="AF94" s="23">
        <f>E94</f>
        <v>0</v>
      </c>
      <c r="AG94" s="9"/>
      <c r="AH94" s="9"/>
      <c r="AI94" s="467"/>
      <c r="AJ94" s="467"/>
      <c r="AK94" s="11"/>
      <c r="AL94" s="11"/>
    </row>
    <row r="95" spans="1:38" s="16" customFormat="1" ht="12.75" customHeight="1">
      <c r="A95" s="24" t="s">
        <v>60</v>
      </c>
      <c r="B95" s="456">
        <f>B84+7</f>
        <v>43206</v>
      </c>
      <c r="C95" s="455"/>
      <c r="D95" s="455"/>
      <c r="E95" s="20">
        <v>830</v>
      </c>
      <c r="F95" s="20">
        <v>11411</v>
      </c>
      <c r="G95" s="455">
        <f t="shared" si="24"/>
        <v>830</v>
      </c>
      <c r="H95" s="455">
        <f t="shared" si="24"/>
        <v>11411</v>
      </c>
      <c r="I95" s="20"/>
      <c r="J95" s="20"/>
      <c r="K95" s="20"/>
      <c r="L95" s="20"/>
      <c r="M95" s="20">
        <f t="shared" si="25"/>
        <v>0</v>
      </c>
      <c r="N95" s="20">
        <f t="shared" si="25"/>
        <v>0</v>
      </c>
      <c r="O95" s="21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9">
        <f>H89</f>
        <v>16</v>
      </c>
      <c r="AB95" s="9" t="str">
        <f>E89</f>
        <v>NCT-TDD-005-N</v>
      </c>
      <c r="AC95" s="22" t="str">
        <f>A89</f>
        <v>NCT</v>
      </c>
      <c r="AD95" s="9" t="str">
        <f>A95</f>
        <v>HKG</v>
      </c>
      <c r="AE95" s="9">
        <f>C95</f>
        <v>0</v>
      </c>
      <c r="AF95" s="23">
        <f>E95</f>
        <v>830</v>
      </c>
      <c r="AG95" s="9"/>
      <c r="AH95" s="9"/>
      <c r="AI95" s="467"/>
      <c r="AJ95" s="467"/>
      <c r="AK95" s="11"/>
      <c r="AL95" s="11"/>
    </row>
    <row r="96" spans="1:38" s="32" customFormat="1" ht="12.75" customHeight="1">
      <c r="A96" s="24" t="s">
        <v>22</v>
      </c>
      <c r="B96" s="28"/>
      <c r="C96" s="29">
        <v>1840</v>
      </c>
      <c r="D96" s="29">
        <v>25760</v>
      </c>
      <c r="E96" s="30">
        <f>SUM(E87:E95)</f>
        <v>1625</v>
      </c>
      <c r="F96" s="30">
        <f>SUM(F87:F95)</f>
        <v>25223</v>
      </c>
      <c r="G96" s="29">
        <f t="shared" si="24"/>
        <v>-215</v>
      </c>
      <c r="H96" s="29">
        <f t="shared" si="24"/>
        <v>-537</v>
      </c>
      <c r="I96" s="31">
        <f t="shared" ref="I96:N96" si="26">SUM(I93:I95)</f>
        <v>0</v>
      </c>
      <c r="J96" s="31">
        <f t="shared" si="26"/>
        <v>0</v>
      </c>
      <c r="K96" s="31">
        <f t="shared" si="26"/>
        <v>0</v>
      </c>
      <c r="L96" s="31">
        <f t="shared" si="26"/>
        <v>0</v>
      </c>
      <c r="M96" s="31">
        <f t="shared" si="26"/>
        <v>0</v>
      </c>
      <c r="N96" s="31">
        <f t="shared" si="26"/>
        <v>0</v>
      </c>
      <c r="O96" s="2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9"/>
      <c r="AB96" s="9"/>
      <c r="AC96" s="22"/>
      <c r="AD96" s="9"/>
      <c r="AE96" s="9"/>
      <c r="AF96" s="9"/>
      <c r="AG96" s="9"/>
      <c r="AH96" s="9"/>
      <c r="AI96" s="467"/>
      <c r="AJ96" s="467"/>
      <c r="AK96" s="467"/>
      <c r="AL96" s="467"/>
    </row>
    <row r="97" spans="1:38" s="32" customFormat="1" ht="12.75" customHeight="1">
      <c r="A97" s="434" t="s">
        <v>539</v>
      </c>
      <c r="C97" s="34"/>
      <c r="E97" s="258">
        <f>E96/C96</f>
        <v>0.88315217391304346</v>
      </c>
      <c r="F97" s="258">
        <f>F96/D96</f>
        <v>0.97915372670807455</v>
      </c>
      <c r="I97" s="15"/>
      <c r="J97" s="36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9"/>
      <c r="AB97" s="9"/>
      <c r="AC97" s="22"/>
      <c r="AD97" s="9"/>
      <c r="AE97" s="9"/>
      <c r="AF97" s="9"/>
      <c r="AG97" s="9"/>
      <c r="AH97" s="9"/>
      <c r="AI97" s="467"/>
      <c r="AJ97" s="467"/>
      <c r="AK97" s="467"/>
      <c r="AL97" s="467"/>
    </row>
    <row r="100" spans="1:38" s="12" customFormat="1" ht="12.75" customHeight="1">
      <c r="A100" s="51" t="s">
        <v>46</v>
      </c>
      <c r="B100" s="52" t="s">
        <v>702</v>
      </c>
      <c r="C100" s="53"/>
      <c r="D100" s="54"/>
      <c r="E100" s="52" t="s">
        <v>717</v>
      </c>
      <c r="F100" s="52"/>
      <c r="G100" s="51" t="s">
        <v>0</v>
      </c>
      <c r="H100" s="55">
        <v>17</v>
      </c>
      <c r="I100" s="54"/>
      <c r="J100" s="56" t="s">
        <v>26</v>
      </c>
      <c r="K100" s="339">
        <v>0</v>
      </c>
      <c r="L100" s="51"/>
      <c r="M100" s="57"/>
      <c r="N100" s="52"/>
      <c r="O100" s="5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  <c r="AA100" s="9"/>
      <c r="AB100" s="9"/>
      <c r="AC100" s="9"/>
      <c r="AD100" s="9"/>
      <c r="AE100" s="9"/>
      <c r="AF100" s="9"/>
      <c r="AG100" s="9"/>
      <c r="AH100" s="9"/>
      <c r="AI100" s="505"/>
      <c r="AJ100" s="505"/>
      <c r="AK100" s="11"/>
    </row>
    <row r="101" spans="1:38" s="16" customFormat="1" ht="12.75" customHeight="1">
      <c r="A101" s="13"/>
      <c r="B101" s="14"/>
      <c r="C101" s="646" t="s">
        <v>1</v>
      </c>
      <c r="D101" s="646"/>
      <c r="E101" s="646" t="s">
        <v>2</v>
      </c>
      <c r="F101" s="646"/>
      <c r="G101" s="646" t="s">
        <v>3</v>
      </c>
      <c r="H101" s="646"/>
      <c r="I101" s="646" t="s">
        <v>4</v>
      </c>
      <c r="J101" s="646"/>
      <c r="K101" s="646"/>
      <c r="L101" s="646"/>
      <c r="M101" s="646"/>
      <c r="N101" s="646"/>
      <c r="O101" s="647" t="s">
        <v>5</v>
      </c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9"/>
      <c r="AB101" s="9"/>
      <c r="AC101" s="9"/>
      <c r="AD101" s="9"/>
      <c r="AE101" s="9"/>
      <c r="AF101" s="9"/>
      <c r="AG101" s="9"/>
      <c r="AH101" s="9"/>
      <c r="AI101" s="505"/>
      <c r="AJ101" s="505"/>
      <c r="AK101" s="11"/>
      <c r="AL101" s="11"/>
    </row>
    <row r="102" spans="1:38" s="16" customFormat="1" ht="12.75" customHeight="1">
      <c r="A102" s="17" t="s">
        <v>6</v>
      </c>
      <c r="B102" s="494" t="s">
        <v>7</v>
      </c>
      <c r="C102" s="646"/>
      <c r="D102" s="646"/>
      <c r="E102" s="646"/>
      <c r="F102" s="646"/>
      <c r="G102" s="646"/>
      <c r="H102" s="646"/>
      <c r="I102" s="493" t="s">
        <v>8</v>
      </c>
      <c r="J102" s="493" t="s">
        <v>9</v>
      </c>
      <c r="K102" s="493" t="s">
        <v>10</v>
      </c>
      <c r="L102" s="493" t="s">
        <v>11</v>
      </c>
      <c r="M102" s="646" t="s">
        <v>12</v>
      </c>
      <c r="N102" s="646"/>
      <c r="O102" s="647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9"/>
      <c r="AB102" s="9"/>
      <c r="AC102" s="9"/>
      <c r="AD102" s="9"/>
      <c r="AE102" s="9"/>
      <c r="AF102" s="9"/>
      <c r="AG102" s="9"/>
      <c r="AH102" s="9"/>
      <c r="AI102" s="505"/>
      <c r="AJ102" s="505"/>
      <c r="AK102" s="11"/>
      <c r="AL102" s="11"/>
    </row>
    <row r="103" spans="1:38" s="16" customFormat="1" ht="12.75" customHeight="1">
      <c r="A103" s="13"/>
      <c r="B103" s="14"/>
      <c r="C103" s="493" t="s">
        <v>13</v>
      </c>
      <c r="D103" s="493" t="s">
        <v>14</v>
      </c>
      <c r="E103" s="493" t="s">
        <v>13</v>
      </c>
      <c r="F103" s="493" t="s">
        <v>14</v>
      </c>
      <c r="G103" s="493" t="s">
        <v>13</v>
      </c>
      <c r="H103" s="493" t="s">
        <v>14</v>
      </c>
      <c r="I103" s="493" t="s">
        <v>13</v>
      </c>
      <c r="J103" s="493" t="s">
        <v>14</v>
      </c>
      <c r="K103" s="493" t="s">
        <v>13</v>
      </c>
      <c r="L103" s="493" t="s">
        <v>14</v>
      </c>
      <c r="M103" s="493"/>
      <c r="N103" s="493"/>
      <c r="O103" s="647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9" t="s">
        <v>15</v>
      </c>
      <c r="AB103" s="9" t="s">
        <v>16</v>
      </c>
      <c r="AC103" s="9" t="s">
        <v>17</v>
      </c>
      <c r="AD103" s="9" t="s">
        <v>18</v>
      </c>
      <c r="AE103" s="9" t="s">
        <v>19</v>
      </c>
      <c r="AF103" s="9" t="s">
        <v>20</v>
      </c>
      <c r="AG103" s="9"/>
      <c r="AH103" s="9"/>
      <c r="AI103" s="505"/>
      <c r="AJ103" s="505"/>
      <c r="AK103" s="11"/>
      <c r="AL103" s="11"/>
    </row>
    <row r="104" spans="1:38" s="16" customFormat="1" ht="12.75" customHeight="1">
      <c r="A104" s="24" t="s">
        <v>38</v>
      </c>
      <c r="B104" s="494">
        <f>B93+7</f>
        <v>43209</v>
      </c>
      <c r="C104" s="493">
        <v>940</v>
      </c>
      <c r="D104" s="493">
        <v>13160</v>
      </c>
      <c r="E104" s="20">
        <v>633</v>
      </c>
      <c r="F104" s="20">
        <v>10913</v>
      </c>
      <c r="G104" s="493">
        <f t="shared" ref="G104:H107" si="27">E104-C104</f>
        <v>-307</v>
      </c>
      <c r="H104" s="493">
        <f t="shared" si="27"/>
        <v>-2247</v>
      </c>
      <c r="I104" s="25"/>
      <c r="J104" s="25"/>
      <c r="K104" s="26"/>
      <c r="L104" s="26"/>
      <c r="M104" s="20">
        <f t="shared" ref="M104:N106" si="28">I104+K104</f>
        <v>0</v>
      </c>
      <c r="N104" s="20">
        <f t="shared" si="28"/>
        <v>0</v>
      </c>
      <c r="O104" s="2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9">
        <f>H100</f>
        <v>17</v>
      </c>
      <c r="AB104" s="9" t="str">
        <f>E100</f>
        <v>NCT-QY2-026-N</v>
      </c>
      <c r="AC104" s="22" t="str">
        <f>A100</f>
        <v>NCT</v>
      </c>
      <c r="AD104" s="9" t="str">
        <f>A104</f>
        <v>LCH</v>
      </c>
      <c r="AE104" s="9">
        <f>C104</f>
        <v>940</v>
      </c>
      <c r="AF104" s="23">
        <f>E104</f>
        <v>633</v>
      </c>
      <c r="AG104" s="9"/>
      <c r="AH104" s="9"/>
      <c r="AI104" s="505"/>
      <c r="AJ104" s="505"/>
      <c r="AK104" s="11"/>
      <c r="AL104" s="11"/>
    </row>
    <row r="105" spans="1:38" s="16" customFormat="1" ht="12.75" customHeight="1">
      <c r="A105" s="24"/>
      <c r="B105" s="494"/>
      <c r="C105" s="493"/>
      <c r="D105" s="493"/>
      <c r="E105" s="20"/>
      <c r="F105" s="20"/>
      <c r="G105" s="493">
        <f t="shared" si="27"/>
        <v>0</v>
      </c>
      <c r="H105" s="493">
        <f t="shared" si="27"/>
        <v>0</v>
      </c>
      <c r="I105" s="26"/>
      <c r="J105" s="26"/>
      <c r="K105" s="26"/>
      <c r="L105" s="26"/>
      <c r="M105" s="20">
        <f t="shared" si="28"/>
        <v>0</v>
      </c>
      <c r="N105" s="20">
        <f t="shared" si="28"/>
        <v>0</v>
      </c>
      <c r="O105" s="21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9">
        <f>H100</f>
        <v>17</v>
      </c>
      <c r="AB105" s="9" t="str">
        <f>E100</f>
        <v>NCT-QY2-026-N</v>
      </c>
      <c r="AC105" s="22" t="str">
        <f>A100</f>
        <v>NCT</v>
      </c>
      <c r="AD105" s="9">
        <f>A105</f>
        <v>0</v>
      </c>
      <c r="AE105" s="9">
        <f>C105</f>
        <v>0</v>
      </c>
      <c r="AF105" s="23">
        <f>E105</f>
        <v>0</v>
      </c>
      <c r="AG105" s="9"/>
      <c r="AH105" s="9"/>
      <c r="AI105" s="505"/>
      <c r="AJ105" s="505"/>
      <c r="AK105" s="11"/>
      <c r="AL105" s="11"/>
    </row>
    <row r="106" spans="1:38" s="16" customFormat="1" ht="12.75" customHeight="1">
      <c r="A106" s="24" t="s">
        <v>60</v>
      </c>
      <c r="B106" s="494">
        <f>B95+7</f>
        <v>43213</v>
      </c>
      <c r="C106" s="493"/>
      <c r="D106" s="493"/>
      <c r="E106" s="20">
        <v>504</v>
      </c>
      <c r="F106" s="20">
        <v>6385</v>
      </c>
      <c r="G106" s="493">
        <f t="shared" si="27"/>
        <v>504</v>
      </c>
      <c r="H106" s="493">
        <f t="shared" si="27"/>
        <v>6385</v>
      </c>
      <c r="I106" s="20"/>
      <c r="J106" s="20"/>
      <c r="K106" s="20"/>
      <c r="L106" s="20"/>
      <c r="M106" s="20">
        <f t="shared" si="28"/>
        <v>0</v>
      </c>
      <c r="N106" s="20">
        <f t="shared" si="28"/>
        <v>0</v>
      </c>
      <c r="O106" s="21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9">
        <f>H100</f>
        <v>17</v>
      </c>
      <c r="AB106" s="9" t="str">
        <f>E100</f>
        <v>NCT-QY2-026-N</v>
      </c>
      <c r="AC106" s="22" t="str">
        <f>A100</f>
        <v>NCT</v>
      </c>
      <c r="AD106" s="9" t="str">
        <f>A106</f>
        <v>HKG</v>
      </c>
      <c r="AE106" s="9">
        <f>C106</f>
        <v>0</v>
      </c>
      <c r="AF106" s="23">
        <f>E106</f>
        <v>504</v>
      </c>
      <c r="AG106" s="9"/>
      <c r="AH106" s="9"/>
      <c r="AI106" s="505"/>
      <c r="AJ106" s="505"/>
      <c r="AK106" s="11"/>
      <c r="AL106" s="11"/>
    </row>
    <row r="107" spans="1:38" s="32" customFormat="1" ht="12.75" customHeight="1">
      <c r="A107" s="24" t="s">
        <v>22</v>
      </c>
      <c r="B107" s="28"/>
      <c r="C107" s="29">
        <v>940</v>
      </c>
      <c r="D107" s="29">
        <v>13160</v>
      </c>
      <c r="E107" s="30">
        <f>SUM(E98:E106)</f>
        <v>1137</v>
      </c>
      <c r="F107" s="30">
        <f>SUM(F98:F106)</f>
        <v>17298</v>
      </c>
      <c r="G107" s="29">
        <f t="shared" si="27"/>
        <v>197</v>
      </c>
      <c r="H107" s="29">
        <f t="shared" si="27"/>
        <v>4138</v>
      </c>
      <c r="I107" s="31">
        <f t="shared" ref="I107:N107" si="29">SUM(I104:I106)</f>
        <v>0</v>
      </c>
      <c r="J107" s="31">
        <f t="shared" si="29"/>
        <v>0</v>
      </c>
      <c r="K107" s="31">
        <f t="shared" si="29"/>
        <v>0</v>
      </c>
      <c r="L107" s="31">
        <f t="shared" si="29"/>
        <v>0</v>
      </c>
      <c r="M107" s="31">
        <f t="shared" si="29"/>
        <v>0</v>
      </c>
      <c r="N107" s="31">
        <f t="shared" si="29"/>
        <v>0</v>
      </c>
      <c r="O107" s="21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9"/>
      <c r="AB107" s="9"/>
      <c r="AC107" s="22"/>
      <c r="AD107" s="9"/>
      <c r="AE107" s="9"/>
      <c r="AF107" s="9"/>
      <c r="AG107" s="9"/>
      <c r="AH107" s="9"/>
      <c r="AI107" s="505"/>
      <c r="AJ107" s="505"/>
      <c r="AK107" s="505"/>
      <c r="AL107" s="505"/>
    </row>
    <row r="108" spans="1:38" s="32" customFormat="1" ht="12.75" customHeight="1">
      <c r="A108" s="434" t="s">
        <v>539</v>
      </c>
      <c r="C108" s="34"/>
      <c r="E108" s="258">
        <f>E107/C107</f>
        <v>1.2095744680851064</v>
      </c>
      <c r="F108" s="258">
        <f>F107/D107</f>
        <v>1.3144376899696049</v>
      </c>
      <c r="I108" s="15"/>
      <c r="J108" s="36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9"/>
      <c r="AB108" s="9"/>
      <c r="AC108" s="22"/>
      <c r="AD108" s="9"/>
      <c r="AE108" s="9"/>
      <c r="AF108" s="9"/>
      <c r="AG108" s="9"/>
      <c r="AH108" s="9"/>
      <c r="AI108" s="505"/>
      <c r="AJ108" s="505"/>
      <c r="AK108" s="505"/>
      <c r="AL108" s="505"/>
    </row>
    <row r="111" spans="1:38" s="12" customFormat="1" ht="12.75" customHeight="1">
      <c r="A111" s="51" t="s">
        <v>46</v>
      </c>
      <c r="B111" s="52" t="s">
        <v>784</v>
      </c>
      <c r="C111" s="53"/>
      <c r="D111" s="54"/>
      <c r="E111" s="52" t="s">
        <v>785</v>
      </c>
      <c r="F111" s="52"/>
      <c r="G111" s="51" t="s">
        <v>0</v>
      </c>
      <c r="H111" s="55">
        <v>18</v>
      </c>
      <c r="I111" s="54"/>
      <c r="J111" s="56" t="s">
        <v>26</v>
      </c>
      <c r="K111" s="52">
        <v>0</v>
      </c>
      <c r="L111" s="51"/>
      <c r="M111" s="57"/>
      <c r="N111" s="52"/>
      <c r="O111" s="5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9"/>
      <c r="AB111" s="9"/>
      <c r="AC111" s="9"/>
      <c r="AD111" s="9"/>
      <c r="AE111" s="9"/>
      <c r="AF111" s="9"/>
      <c r="AG111" s="9"/>
      <c r="AH111" s="9"/>
      <c r="AI111" s="563"/>
      <c r="AJ111" s="563"/>
      <c r="AK111" s="11"/>
    </row>
    <row r="112" spans="1:38" s="16" customFormat="1" ht="12.75" customHeight="1">
      <c r="A112" s="13"/>
      <c r="B112" s="14"/>
      <c r="C112" s="646" t="s">
        <v>1</v>
      </c>
      <c r="D112" s="646"/>
      <c r="E112" s="646" t="s">
        <v>2</v>
      </c>
      <c r="F112" s="646"/>
      <c r="G112" s="646" t="s">
        <v>3</v>
      </c>
      <c r="H112" s="646"/>
      <c r="I112" s="646" t="s">
        <v>4</v>
      </c>
      <c r="J112" s="646"/>
      <c r="K112" s="646"/>
      <c r="L112" s="646"/>
      <c r="M112" s="646"/>
      <c r="N112" s="646"/>
      <c r="O112" s="647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9"/>
      <c r="AB112" s="9"/>
      <c r="AC112" s="9"/>
      <c r="AD112" s="9"/>
      <c r="AE112" s="9"/>
      <c r="AF112" s="9"/>
      <c r="AG112" s="9"/>
      <c r="AH112" s="9"/>
      <c r="AI112" s="563"/>
      <c r="AJ112" s="563"/>
      <c r="AK112" s="11"/>
      <c r="AL112" s="11"/>
    </row>
    <row r="113" spans="1:38" s="16" customFormat="1" ht="12.75" customHeight="1">
      <c r="A113" s="17" t="s">
        <v>6</v>
      </c>
      <c r="B113" s="552" t="s">
        <v>7</v>
      </c>
      <c r="C113" s="646"/>
      <c r="D113" s="646"/>
      <c r="E113" s="646"/>
      <c r="F113" s="646"/>
      <c r="G113" s="646"/>
      <c r="H113" s="646"/>
      <c r="I113" s="551" t="s">
        <v>8</v>
      </c>
      <c r="J113" s="551" t="s">
        <v>9</v>
      </c>
      <c r="K113" s="551" t="s">
        <v>10</v>
      </c>
      <c r="L113" s="551" t="s">
        <v>11</v>
      </c>
      <c r="M113" s="646" t="s">
        <v>12</v>
      </c>
      <c r="N113" s="646"/>
      <c r="O113" s="647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9"/>
      <c r="AB113" s="9"/>
      <c r="AC113" s="9"/>
      <c r="AD113" s="9"/>
      <c r="AE113" s="9"/>
      <c r="AF113" s="9"/>
      <c r="AG113" s="9"/>
      <c r="AH113" s="9"/>
      <c r="AI113" s="563"/>
      <c r="AJ113" s="563"/>
      <c r="AK113" s="11"/>
      <c r="AL113" s="11"/>
    </row>
    <row r="114" spans="1:38" s="16" customFormat="1" ht="12.75" customHeight="1">
      <c r="A114" s="13"/>
      <c r="B114" s="14"/>
      <c r="C114" s="551" t="s">
        <v>13</v>
      </c>
      <c r="D114" s="551" t="s">
        <v>14</v>
      </c>
      <c r="E114" s="551" t="s">
        <v>13</v>
      </c>
      <c r="F114" s="551" t="s">
        <v>14</v>
      </c>
      <c r="G114" s="551" t="s">
        <v>13</v>
      </c>
      <c r="H114" s="551" t="s">
        <v>14</v>
      </c>
      <c r="I114" s="551" t="s">
        <v>13</v>
      </c>
      <c r="J114" s="551" t="s">
        <v>14</v>
      </c>
      <c r="K114" s="551" t="s">
        <v>13</v>
      </c>
      <c r="L114" s="551" t="s">
        <v>14</v>
      </c>
      <c r="M114" s="551"/>
      <c r="N114" s="551"/>
      <c r="O114" s="647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9" t="s">
        <v>15</v>
      </c>
      <c r="AB114" s="9" t="s">
        <v>16</v>
      </c>
      <c r="AC114" s="9" t="s">
        <v>17</v>
      </c>
      <c r="AD114" s="9" t="s">
        <v>18</v>
      </c>
      <c r="AE114" s="9" t="s">
        <v>19</v>
      </c>
      <c r="AF114" s="9" t="s">
        <v>20</v>
      </c>
      <c r="AG114" s="9"/>
      <c r="AH114" s="9"/>
      <c r="AI114" s="563"/>
      <c r="AJ114" s="563"/>
      <c r="AK114" s="11"/>
      <c r="AL114" s="11"/>
    </row>
    <row r="115" spans="1:38" s="16" customFormat="1" ht="12.75" customHeight="1">
      <c r="A115" s="24" t="s">
        <v>38</v>
      </c>
      <c r="B115" s="552">
        <f>B104+7</f>
        <v>43216</v>
      </c>
      <c r="C115" s="551">
        <v>1140</v>
      </c>
      <c r="D115" s="551">
        <v>15960</v>
      </c>
      <c r="E115" s="20">
        <v>1235</v>
      </c>
      <c r="F115" s="20">
        <v>23017</v>
      </c>
      <c r="G115" s="551">
        <f t="shared" ref="G115:G118" si="30">E115-C115</f>
        <v>95</v>
      </c>
      <c r="H115" s="551">
        <f t="shared" ref="H115:H118" si="31">F115-D115</f>
        <v>7057</v>
      </c>
      <c r="I115" s="25"/>
      <c r="J115" s="25"/>
      <c r="K115" s="26"/>
      <c r="L115" s="26"/>
      <c r="M115" s="20">
        <f t="shared" ref="M115:M117" si="32">I115+K115</f>
        <v>0</v>
      </c>
      <c r="N115" s="20">
        <f t="shared" ref="N115:N117" si="33">J115+L115</f>
        <v>0</v>
      </c>
      <c r="O115" s="2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9">
        <f>H111</f>
        <v>18</v>
      </c>
      <c r="AB115" s="9" t="str">
        <f>E111</f>
        <v>NCT-AYL-040-N</v>
      </c>
      <c r="AC115" s="22" t="str">
        <f>A111</f>
        <v>NCT</v>
      </c>
      <c r="AD115" s="9" t="str">
        <f>A115</f>
        <v>LCH</v>
      </c>
      <c r="AE115" s="9">
        <f>C115</f>
        <v>1140</v>
      </c>
      <c r="AF115" s="23">
        <f>E115</f>
        <v>1235</v>
      </c>
      <c r="AG115" s="9"/>
      <c r="AH115" s="9"/>
      <c r="AI115" s="563"/>
      <c r="AJ115" s="563"/>
      <c r="AK115" s="11"/>
      <c r="AL115" s="11"/>
    </row>
    <row r="116" spans="1:38" s="16" customFormat="1" ht="12.75" customHeight="1">
      <c r="A116" s="24"/>
      <c r="B116" s="552"/>
      <c r="C116" s="551"/>
      <c r="D116" s="551"/>
      <c r="E116" s="20"/>
      <c r="F116" s="20"/>
      <c r="G116" s="551">
        <f t="shared" si="30"/>
        <v>0</v>
      </c>
      <c r="H116" s="551">
        <f t="shared" si="31"/>
        <v>0</v>
      </c>
      <c r="I116" s="26"/>
      <c r="J116" s="26"/>
      <c r="K116" s="26"/>
      <c r="L116" s="26"/>
      <c r="M116" s="20">
        <f t="shared" si="32"/>
        <v>0</v>
      </c>
      <c r="N116" s="20">
        <f t="shared" si="33"/>
        <v>0</v>
      </c>
      <c r="O116" s="2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9">
        <f>H111</f>
        <v>18</v>
      </c>
      <c r="AB116" s="9" t="str">
        <f>E111</f>
        <v>NCT-AYL-040-N</v>
      </c>
      <c r="AC116" s="22" t="str">
        <f>A111</f>
        <v>NCT</v>
      </c>
      <c r="AD116" s="9">
        <f>A116</f>
        <v>0</v>
      </c>
      <c r="AE116" s="9">
        <f>C116</f>
        <v>0</v>
      </c>
      <c r="AF116" s="23">
        <f>E116</f>
        <v>0</v>
      </c>
      <c r="AG116" s="9"/>
      <c r="AH116" s="9"/>
      <c r="AI116" s="563"/>
      <c r="AJ116" s="563"/>
      <c r="AK116" s="11"/>
      <c r="AL116" s="11"/>
    </row>
    <row r="117" spans="1:38" s="16" customFormat="1" ht="12.75" customHeight="1">
      <c r="A117" s="24" t="s">
        <v>60</v>
      </c>
      <c r="B117" s="552">
        <f>B106+7</f>
        <v>43220</v>
      </c>
      <c r="C117" s="551"/>
      <c r="D117" s="551"/>
      <c r="E117" s="20">
        <v>291</v>
      </c>
      <c r="F117" s="20">
        <v>4431</v>
      </c>
      <c r="G117" s="551">
        <f t="shared" si="30"/>
        <v>291</v>
      </c>
      <c r="H117" s="551">
        <f t="shared" si="31"/>
        <v>4431</v>
      </c>
      <c r="I117" s="20"/>
      <c r="J117" s="20"/>
      <c r="K117" s="20"/>
      <c r="L117" s="20"/>
      <c r="M117" s="20">
        <f t="shared" si="32"/>
        <v>0</v>
      </c>
      <c r="N117" s="20">
        <f t="shared" si="33"/>
        <v>0</v>
      </c>
      <c r="O117" s="21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9">
        <f>H111</f>
        <v>18</v>
      </c>
      <c r="AB117" s="9" t="str">
        <f>E111</f>
        <v>NCT-AYL-040-N</v>
      </c>
      <c r="AC117" s="22" t="str">
        <f>A111</f>
        <v>NCT</v>
      </c>
      <c r="AD117" s="9" t="str">
        <f>A117</f>
        <v>HKG</v>
      </c>
      <c r="AE117" s="9">
        <f>C117</f>
        <v>0</v>
      </c>
      <c r="AF117" s="23">
        <f>E117</f>
        <v>291</v>
      </c>
      <c r="AG117" s="9"/>
      <c r="AH117" s="9"/>
      <c r="AI117" s="563"/>
      <c r="AJ117" s="563"/>
      <c r="AK117" s="11"/>
      <c r="AL117" s="11"/>
    </row>
    <row r="118" spans="1:38" s="32" customFormat="1" ht="12.75" customHeight="1">
      <c r="A118" s="24" t="s">
        <v>22</v>
      </c>
      <c r="B118" s="28"/>
      <c r="C118" s="29">
        <v>1140</v>
      </c>
      <c r="D118" s="29">
        <v>15960</v>
      </c>
      <c r="E118" s="30">
        <f>SUM(E109:E117)</f>
        <v>1526</v>
      </c>
      <c r="F118" s="30">
        <f>SUM(F109:F117)</f>
        <v>27448</v>
      </c>
      <c r="G118" s="29">
        <f t="shared" si="30"/>
        <v>386</v>
      </c>
      <c r="H118" s="29">
        <f t="shared" si="31"/>
        <v>11488</v>
      </c>
      <c r="I118" s="31">
        <f t="shared" ref="I118:N118" si="34">SUM(I115:I117)</f>
        <v>0</v>
      </c>
      <c r="J118" s="31">
        <f t="shared" si="34"/>
        <v>0</v>
      </c>
      <c r="K118" s="31">
        <f t="shared" si="34"/>
        <v>0</v>
      </c>
      <c r="L118" s="31">
        <f t="shared" si="34"/>
        <v>0</v>
      </c>
      <c r="M118" s="31">
        <f t="shared" si="34"/>
        <v>0</v>
      </c>
      <c r="N118" s="31">
        <f t="shared" si="34"/>
        <v>0</v>
      </c>
      <c r="O118" s="21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9"/>
      <c r="AB118" s="9"/>
      <c r="AC118" s="22"/>
      <c r="AD118" s="9"/>
      <c r="AE118" s="9"/>
      <c r="AF118" s="9"/>
      <c r="AG118" s="9"/>
      <c r="AH118" s="9"/>
      <c r="AI118" s="563"/>
      <c r="AJ118" s="563"/>
      <c r="AK118" s="563"/>
      <c r="AL118" s="563"/>
    </row>
    <row r="119" spans="1:38" s="32" customFormat="1" ht="12.75" customHeight="1">
      <c r="A119" s="434" t="s">
        <v>539</v>
      </c>
      <c r="C119" s="34"/>
      <c r="E119" s="258">
        <f>E118/C118</f>
        <v>1.3385964912280701</v>
      </c>
      <c r="F119" s="258">
        <f>F118/D118</f>
        <v>1.7197994987468672</v>
      </c>
      <c r="I119" s="15"/>
      <c r="J119" s="36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9"/>
      <c r="AB119" s="9"/>
      <c r="AC119" s="22"/>
      <c r="AD119" s="9"/>
      <c r="AE119" s="9"/>
      <c r="AF119" s="9"/>
      <c r="AG119" s="9"/>
      <c r="AH119" s="9"/>
      <c r="AI119" s="563"/>
      <c r="AJ119" s="563"/>
      <c r="AK119" s="563"/>
      <c r="AL119" s="563"/>
    </row>
  </sheetData>
  <protectedRanges>
    <protectedRange sqref="F1 F12 F23 F34 F45 F56 F67 F78 F89 F100 F111" name="区域1"/>
  </protectedRanges>
  <mergeCells count="66">
    <mergeCell ref="C112:D113"/>
    <mergeCell ref="E112:F113"/>
    <mergeCell ref="G112:H113"/>
    <mergeCell ref="I112:N112"/>
    <mergeCell ref="O112:O114"/>
    <mergeCell ref="M113:N113"/>
    <mergeCell ref="C101:D102"/>
    <mergeCell ref="E101:F102"/>
    <mergeCell ref="G101:H102"/>
    <mergeCell ref="I101:N101"/>
    <mergeCell ref="O101:O103"/>
    <mergeCell ref="M102:N102"/>
    <mergeCell ref="C57:D58"/>
    <mergeCell ref="E57:F58"/>
    <mergeCell ref="G57:H58"/>
    <mergeCell ref="I57:N57"/>
    <mergeCell ref="O57:O59"/>
    <mergeCell ref="M58:N58"/>
    <mergeCell ref="C46:D47"/>
    <mergeCell ref="E46:F47"/>
    <mergeCell ref="G46:H47"/>
    <mergeCell ref="I46:N46"/>
    <mergeCell ref="O46:O48"/>
    <mergeCell ref="M47:N47"/>
    <mergeCell ref="C2:D3"/>
    <mergeCell ref="E2:F3"/>
    <mergeCell ref="G2:H3"/>
    <mergeCell ref="I2:N2"/>
    <mergeCell ref="O2:O4"/>
    <mergeCell ref="M3:N3"/>
    <mergeCell ref="C13:D14"/>
    <mergeCell ref="E13:F14"/>
    <mergeCell ref="G13:H14"/>
    <mergeCell ref="I13:N13"/>
    <mergeCell ref="O13:O15"/>
    <mergeCell ref="M14:N14"/>
    <mergeCell ref="C24:D25"/>
    <mergeCell ref="E24:F25"/>
    <mergeCell ref="G24:H25"/>
    <mergeCell ref="I24:N24"/>
    <mergeCell ref="O24:O26"/>
    <mergeCell ref="M25:N25"/>
    <mergeCell ref="C35:D36"/>
    <mergeCell ref="E35:F36"/>
    <mergeCell ref="G35:H36"/>
    <mergeCell ref="I35:N35"/>
    <mergeCell ref="O35:O37"/>
    <mergeCell ref="M36:N36"/>
    <mergeCell ref="C68:D69"/>
    <mergeCell ref="E68:F69"/>
    <mergeCell ref="G68:H69"/>
    <mergeCell ref="I68:N68"/>
    <mergeCell ref="O68:O70"/>
    <mergeCell ref="M69:N69"/>
    <mergeCell ref="C79:D80"/>
    <mergeCell ref="E79:F80"/>
    <mergeCell ref="G79:H80"/>
    <mergeCell ref="I79:N79"/>
    <mergeCell ref="O79:O81"/>
    <mergeCell ref="M80:N80"/>
    <mergeCell ref="C90:D91"/>
    <mergeCell ref="E90:F91"/>
    <mergeCell ref="G90:H91"/>
    <mergeCell ref="I90:N90"/>
    <mergeCell ref="O90:O92"/>
    <mergeCell ref="M91:N9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F179"/>
  <sheetViews>
    <sheetView topLeftCell="A151" workbookViewId="0">
      <selection activeCell="F165" sqref="F165"/>
    </sheetView>
  </sheetViews>
  <sheetFormatPr defaultRowHeight="13.5"/>
  <cols>
    <col min="9" max="16" width="9" hidden="1" customWidth="1"/>
    <col min="28" max="28" width="12.125" bestFit="1" customWidth="1"/>
  </cols>
  <sheetData>
    <row r="1" spans="1:32" s="12" customFormat="1" ht="12.75" hidden="1" customHeight="1">
      <c r="A1" s="75" t="s">
        <v>90</v>
      </c>
      <c r="B1" s="76" t="s">
        <v>175</v>
      </c>
      <c r="C1" s="77"/>
      <c r="D1" s="49"/>
      <c r="E1" s="76" t="s">
        <v>329</v>
      </c>
      <c r="F1" s="49"/>
      <c r="G1" s="75" t="s">
        <v>73</v>
      </c>
      <c r="H1" s="50">
        <v>10</v>
      </c>
      <c r="I1" s="49"/>
      <c r="J1" s="49" t="s">
        <v>74</v>
      </c>
      <c r="K1" s="340">
        <v>3</v>
      </c>
      <c r="L1" s="49"/>
      <c r="M1" s="78"/>
      <c r="N1" s="78"/>
      <c r="O1" s="78"/>
      <c r="P1" s="78"/>
      <c r="Q1" s="78"/>
      <c r="R1" s="78"/>
      <c r="S1" s="78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2" s="16" customFormat="1" ht="12.75" hidden="1" customHeight="1">
      <c r="A2" s="659" t="s">
        <v>6</v>
      </c>
      <c r="B2" s="655" t="s">
        <v>7</v>
      </c>
      <c r="C2" s="651" t="s">
        <v>75</v>
      </c>
      <c r="D2" s="652"/>
      <c r="E2" s="651" t="s">
        <v>76</v>
      </c>
      <c r="F2" s="652"/>
      <c r="G2" s="646" t="s">
        <v>77</v>
      </c>
      <c r="H2" s="646"/>
      <c r="I2" s="648" t="s">
        <v>78</v>
      </c>
      <c r="J2" s="649"/>
      <c r="K2" s="649"/>
      <c r="L2" s="649"/>
      <c r="M2" s="649"/>
      <c r="N2" s="650"/>
      <c r="O2" s="651"/>
      <c r="P2" s="652"/>
      <c r="Q2" s="646" t="s">
        <v>172</v>
      </c>
      <c r="R2" s="646"/>
      <c r="S2" s="655" t="s">
        <v>5</v>
      </c>
      <c r="T2" s="658"/>
      <c r="U2" s="260"/>
      <c r="V2" s="260"/>
      <c r="W2" s="260"/>
      <c r="X2" s="260"/>
      <c r="Y2" s="260"/>
      <c r="Z2" s="10"/>
      <c r="AA2" s="58"/>
      <c r="AB2" s="58"/>
      <c r="AC2" s="58"/>
      <c r="AD2" s="58"/>
      <c r="AE2" s="58"/>
      <c r="AF2" s="58"/>
    </row>
    <row r="3" spans="1:32" s="16" customFormat="1" ht="12.75" hidden="1" customHeight="1">
      <c r="A3" s="660"/>
      <c r="B3" s="656"/>
      <c r="C3" s="653"/>
      <c r="D3" s="654"/>
      <c r="E3" s="653"/>
      <c r="F3" s="654"/>
      <c r="G3" s="646"/>
      <c r="H3" s="646"/>
      <c r="I3" s="60" t="s">
        <v>8</v>
      </c>
      <c r="J3" s="61" t="s">
        <v>9</v>
      </c>
      <c r="K3" s="60" t="s">
        <v>10</v>
      </c>
      <c r="L3" s="61" t="s">
        <v>11</v>
      </c>
      <c r="M3" s="648" t="s">
        <v>12</v>
      </c>
      <c r="N3" s="650"/>
      <c r="O3" s="653"/>
      <c r="P3" s="654"/>
      <c r="Q3" s="646"/>
      <c r="R3" s="646"/>
      <c r="S3" s="656"/>
      <c r="T3" s="658"/>
      <c r="U3" s="260"/>
      <c r="V3" s="260"/>
      <c r="W3" s="260"/>
      <c r="X3" s="260"/>
      <c r="Y3" s="260"/>
      <c r="Z3" s="10"/>
      <c r="AA3" s="58"/>
      <c r="AB3" s="58"/>
      <c r="AC3" s="58"/>
      <c r="AD3" s="58"/>
      <c r="AE3" s="58"/>
      <c r="AF3" s="58"/>
    </row>
    <row r="4" spans="1:32" s="16" customFormat="1" ht="12.75" hidden="1" customHeight="1">
      <c r="A4" s="661"/>
      <c r="B4" s="657"/>
      <c r="C4" s="19" t="s">
        <v>13</v>
      </c>
      <c r="D4" s="19" t="s">
        <v>14</v>
      </c>
      <c r="E4" s="61" t="s">
        <v>13</v>
      </c>
      <c r="F4" s="19" t="s">
        <v>14</v>
      </c>
      <c r="G4" s="19" t="s">
        <v>13</v>
      </c>
      <c r="H4" s="19" t="s">
        <v>14</v>
      </c>
      <c r="I4" s="61" t="s">
        <v>13</v>
      </c>
      <c r="J4" s="19" t="s">
        <v>14</v>
      </c>
      <c r="K4" s="61" t="s">
        <v>13</v>
      </c>
      <c r="L4" s="19" t="s">
        <v>14</v>
      </c>
      <c r="M4" s="19"/>
      <c r="N4" s="19"/>
      <c r="O4" s="61" t="s">
        <v>13</v>
      </c>
      <c r="P4" s="19" t="s">
        <v>14</v>
      </c>
      <c r="Q4" s="19" t="s">
        <v>13</v>
      </c>
      <c r="R4" s="19" t="s">
        <v>14</v>
      </c>
      <c r="S4" s="657"/>
      <c r="T4" s="10"/>
      <c r="U4" s="260"/>
      <c r="V4" s="260"/>
      <c r="W4" s="260"/>
      <c r="X4" s="260"/>
      <c r="Y4" s="260"/>
      <c r="Z4" s="10"/>
      <c r="AA4" s="58" t="s">
        <v>79</v>
      </c>
      <c r="AB4" s="58" t="s">
        <v>80</v>
      </c>
      <c r="AC4" s="58" t="s">
        <v>81</v>
      </c>
      <c r="AD4" s="58" t="s">
        <v>82</v>
      </c>
      <c r="AE4" s="58" t="s">
        <v>83</v>
      </c>
      <c r="AF4" s="58" t="s">
        <v>84</v>
      </c>
    </row>
    <row r="5" spans="1:32" s="16" customFormat="1" ht="12.75" hidden="1" customHeight="1">
      <c r="A5" s="24" t="s">
        <v>85</v>
      </c>
      <c r="B5" s="18">
        <v>43164</v>
      </c>
      <c r="C5" s="19">
        <v>130</v>
      </c>
      <c r="D5" s="19">
        <v>1800</v>
      </c>
      <c r="E5" s="62">
        <v>303</v>
      </c>
      <c r="F5" s="20">
        <v>3130</v>
      </c>
      <c r="G5" s="19">
        <f t="shared" ref="G5:H12" si="0">E5-C5</f>
        <v>173</v>
      </c>
      <c r="H5" s="19">
        <f t="shared" si="0"/>
        <v>1330</v>
      </c>
      <c r="I5" s="25"/>
      <c r="J5" s="25"/>
      <c r="K5" s="26"/>
      <c r="L5" s="26"/>
      <c r="M5" s="20">
        <f t="shared" ref="M5:N16" si="1">I5+K5</f>
        <v>0</v>
      </c>
      <c r="N5" s="20">
        <f t="shared" si="1"/>
        <v>0</v>
      </c>
      <c r="O5" s="25"/>
      <c r="P5" s="25"/>
      <c r="Q5" s="26">
        <v>6</v>
      </c>
      <c r="R5" s="26">
        <v>48</v>
      </c>
      <c r="S5" s="63"/>
      <c r="AA5" s="58">
        <f>H1</f>
        <v>10</v>
      </c>
      <c r="AB5" s="58" t="str">
        <f>E1</f>
        <v>JVT-NU3-015-S</v>
      </c>
      <c r="AC5" s="64" t="s">
        <v>90</v>
      </c>
      <c r="AD5" s="58" t="str">
        <f t="shared" ref="AD5:AD16" si="2">A5</f>
        <v>SHA</v>
      </c>
      <c r="AE5" s="58">
        <f t="shared" ref="AE5:AE16" si="3">C5</f>
        <v>130</v>
      </c>
      <c r="AF5" s="65">
        <f t="shared" ref="AF5:AF16" si="4">E5</f>
        <v>303</v>
      </c>
    </row>
    <row r="6" spans="1:32" s="16" customFormat="1" ht="12.75" hidden="1" customHeight="1">
      <c r="A6" s="24" t="s">
        <v>86</v>
      </c>
      <c r="B6" s="18">
        <v>43165</v>
      </c>
      <c r="C6" s="19">
        <v>220</v>
      </c>
      <c r="D6" s="19">
        <v>2750</v>
      </c>
      <c r="E6" s="62">
        <v>116</v>
      </c>
      <c r="F6" s="20">
        <v>1160</v>
      </c>
      <c r="G6" s="19">
        <f t="shared" si="0"/>
        <v>-104</v>
      </c>
      <c r="H6" s="19">
        <f t="shared" si="0"/>
        <v>-1590</v>
      </c>
      <c r="I6" s="26"/>
      <c r="J6" s="26"/>
      <c r="K6" s="26"/>
      <c r="L6" s="26"/>
      <c r="M6" s="20">
        <f t="shared" si="1"/>
        <v>0</v>
      </c>
      <c r="N6" s="20">
        <f t="shared" si="1"/>
        <v>0</v>
      </c>
      <c r="O6" s="26"/>
      <c r="P6" s="26"/>
      <c r="Q6" s="26">
        <v>30</v>
      </c>
      <c r="R6" s="26">
        <v>300</v>
      </c>
      <c r="S6" s="63"/>
      <c r="AA6" s="58">
        <f>H1</f>
        <v>10</v>
      </c>
      <c r="AB6" s="58" t="str">
        <f>E1</f>
        <v>JVT-NU3-015-S</v>
      </c>
      <c r="AC6" s="64" t="s">
        <v>90</v>
      </c>
      <c r="AD6" s="58" t="str">
        <f t="shared" si="2"/>
        <v>NGB</v>
      </c>
      <c r="AE6" s="58">
        <f t="shared" si="3"/>
        <v>220</v>
      </c>
      <c r="AF6" s="65">
        <f t="shared" si="4"/>
        <v>116</v>
      </c>
    </row>
    <row r="7" spans="1:32" s="16" customFormat="1" ht="12.75" hidden="1" customHeight="1">
      <c r="A7" s="24" t="s">
        <v>93</v>
      </c>
      <c r="B7" s="18">
        <v>43167</v>
      </c>
      <c r="C7" s="19"/>
      <c r="D7" s="19"/>
      <c r="E7" s="62"/>
      <c r="F7" s="20"/>
      <c r="G7" s="19">
        <f t="shared" si="0"/>
        <v>0</v>
      </c>
      <c r="H7" s="19">
        <f t="shared" si="0"/>
        <v>0</v>
      </c>
      <c r="I7" s="25"/>
      <c r="J7" s="25"/>
      <c r="K7" s="20"/>
      <c r="L7" s="20"/>
      <c r="M7" s="20">
        <f t="shared" si="1"/>
        <v>0</v>
      </c>
      <c r="N7" s="20">
        <f t="shared" si="1"/>
        <v>0</v>
      </c>
      <c r="O7" s="25"/>
      <c r="P7" s="25"/>
      <c r="Q7" s="20"/>
      <c r="R7" s="20"/>
      <c r="S7" s="63"/>
      <c r="AA7" s="58">
        <f>H1</f>
        <v>10</v>
      </c>
      <c r="AB7" s="58" t="str">
        <f>E1</f>
        <v>JVT-NU3-015-S</v>
      </c>
      <c r="AC7" s="64" t="s">
        <v>90</v>
      </c>
      <c r="AD7" s="58" t="str">
        <f t="shared" si="2"/>
        <v>SWA</v>
      </c>
      <c r="AE7" s="58">
        <f t="shared" si="3"/>
        <v>0</v>
      </c>
      <c r="AF7" s="65">
        <f t="shared" si="4"/>
        <v>0</v>
      </c>
    </row>
    <row r="8" spans="1:32" s="16" customFormat="1" ht="12.75" hidden="1" customHeight="1">
      <c r="A8" s="24" t="s">
        <v>365</v>
      </c>
      <c r="B8" s="18">
        <v>43168</v>
      </c>
      <c r="C8" s="19">
        <v>290</v>
      </c>
      <c r="D8" s="19">
        <v>3700</v>
      </c>
      <c r="E8" s="62">
        <v>210</v>
      </c>
      <c r="F8" s="20">
        <v>2100</v>
      </c>
      <c r="G8" s="19">
        <f t="shared" si="0"/>
        <v>-80</v>
      </c>
      <c r="H8" s="19">
        <f t="shared" si="0"/>
        <v>-1600</v>
      </c>
      <c r="I8" s="20"/>
      <c r="J8" s="20"/>
      <c r="K8" s="20"/>
      <c r="L8" s="20"/>
      <c r="M8" s="20">
        <f t="shared" si="1"/>
        <v>0</v>
      </c>
      <c r="N8" s="20">
        <f t="shared" si="1"/>
        <v>0</v>
      </c>
      <c r="O8" s="25"/>
      <c r="P8" s="25"/>
      <c r="Q8" s="20">
        <v>70</v>
      </c>
      <c r="R8" s="20">
        <v>850</v>
      </c>
      <c r="S8" s="63"/>
      <c r="AA8" s="58">
        <f>H1</f>
        <v>10</v>
      </c>
      <c r="AB8" s="58" t="str">
        <f>E1</f>
        <v>JVT-NU3-015-S</v>
      </c>
      <c r="AC8" s="64" t="s">
        <v>90</v>
      </c>
      <c r="AD8" s="58" t="str">
        <f t="shared" si="2"/>
        <v>HUA</v>
      </c>
      <c r="AE8" s="58">
        <f t="shared" si="3"/>
        <v>290</v>
      </c>
      <c r="AF8" s="65">
        <f t="shared" si="4"/>
        <v>210</v>
      </c>
    </row>
    <row r="9" spans="1:32" s="16" customFormat="1" ht="12.75" hidden="1" customHeight="1">
      <c r="A9" s="24" t="s">
        <v>94</v>
      </c>
      <c r="B9" s="18" t="s">
        <v>95</v>
      </c>
      <c r="C9" s="19">
        <v>90</v>
      </c>
      <c r="D9" s="19">
        <v>1600</v>
      </c>
      <c r="E9" s="62">
        <v>75</v>
      </c>
      <c r="F9" s="20">
        <v>1332</v>
      </c>
      <c r="G9" s="19">
        <f t="shared" si="0"/>
        <v>-15</v>
      </c>
      <c r="H9" s="19">
        <f t="shared" si="0"/>
        <v>-268</v>
      </c>
      <c r="I9" s="20"/>
      <c r="J9" s="20"/>
      <c r="K9" s="20"/>
      <c r="L9" s="20"/>
      <c r="M9" s="20">
        <f t="shared" si="1"/>
        <v>0</v>
      </c>
      <c r="N9" s="20">
        <f t="shared" si="1"/>
        <v>0</v>
      </c>
      <c r="O9" s="25"/>
      <c r="P9" s="25"/>
      <c r="Q9" s="74">
        <v>35</v>
      </c>
      <c r="R9" s="26">
        <v>555</v>
      </c>
      <c r="S9" s="63"/>
      <c r="AA9" s="58">
        <f>H1</f>
        <v>10</v>
      </c>
      <c r="AB9" s="58" t="str">
        <f>E1</f>
        <v>JVT-NU3-015-S</v>
      </c>
      <c r="AC9" s="64" t="s">
        <v>90</v>
      </c>
      <c r="AD9" s="58" t="str">
        <f t="shared" si="2"/>
        <v>WUH</v>
      </c>
      <c r="AE9" s="58">
        <f t="shared" si="3"/>
        <v>90</v>
      </c>
      <c r="AF9" s="65">
        <f t="shared" si="4"/>
        <v>75</v>
      </c>
    </row>
    <row r="10" spans="1:32" s="16" customFormat="1" ht="12.75" hidden="1" customHeight="1">
      <c r="A10" s="24" t="s">
        <v>96</v>
      </c>
      <c r="B10" s="18" t="s">
        <v>97</v>
      </c>
      <c r="C10" s="19">
        <v>50</v>
      </c>
      <c r="D10" s="19">
        <v>800</v>
      </c>
      <c r="E10" s="62">
        <v>51</v>
      </c>
      <c r="F10" s="20">
        <v>1281</v>
      </c>
      <c r="G10" s="19">
        <f t="shared" si="0"/>
        <v>1</v>
      </c>
      <c r="H10" s="19">
        <f t="shared" si="0"/>
        <v>481</v>
      </c>
      <c r="I10" s="20"/>
      <c r="J10" s="20"/>
      <c r="K10" s="20"/>
      <c r="L10" s="20"/>
      <c r="M10" s="20">
        <f t="shared" si="1"/>
        <v>0</v>
      </c>
      <c r="N10" s="20">
        <f t="shared" si="1"/>
        <v>0</v>
      </c>
      <c r="O10" s="26"/>
      <c r="P10" s="26"/>
      <c r="Q10" s="20">
        <v>51</v>
      </c>
      <c r="R10" s="20">
        <v>1281</v>
      </c>
      <c r="S10" s="63"/>
      <c r="AA10" s="58">
        <f>H1</f>
        <v>10</v>
      </c>
      <c r="AB10" s="58" t="str">
        <f>E1</f>
        <v>JVT-NU3-015-S</v>
      </c>
      <c r="AC10" s="64" t="s">
        <v>90</v>
      </c>
      <c r="AD10" s="58" t="str">
        <f t="shared" si="2"/>
        <v>DLC</v>
      </c>
      <c r="AE10" s="58">
        <f t="shared" si="3"/>
        <v>50</v>
      </c>
      <c r="AF10" s="65">
        <f t="shared" si="4"/>
        <v>51</v>
      </c>
    </row>
    <row r="11" spans="1:32" s="16" customFormat="1" ht="12.75" hidden="1" customHeight="1">
      <c r="A11" s="24" t="s">
        <v>58</v>
      </c>
      <c r="B11" s="18" t="s">
        <v>98</v>
      </c>
      <c r="C11" s="19">
        <v>50</v>
      </c>
      <c r="D11" s="19">
        <v>800</v>
      </c>
      <c r="E11" s="62">
        <v>99</v>
      </c>
      <c r="F11" s="20">
        <v>2453</v>
      </c>
      <c r="G11" s="19">
        <f t="shared" si="0"/>
        <v>49</v>
      </c>
      <c r="H11" s="19">
        <f t="shared" si="0"/>
        <v>1653</v>
      </c>
      <c r="I11" s="20"/>
      <c r="J11" s="20"/>
      <c r="K11" s="20"/>
      <c r="L11" s="20"/>
      <c r="M11" s="20">
        <f t="shared" si="1"/>
        <v>0</v>
      </c>
      <c r="N11" s="20">
        <f t="shared" si="1"/>
        <v>0</v>
      </c>
      <c r="O11" s="20"/>
      <c r="P11" s="20"/>
      <c r="Q11" s="20">
        <v>99</v>
      </c>
      <c r="R11" s="20">
        <v>2453</v>
      </c>
      <c r="S11" s="63"/>
      <c r="AA11" s="58">
        <f>H1</f>
        <v>10</v>
      </c>
      <c r="AB11" s="58" t="str">
        <f>E1</f>
        <v>JVT-NU3-015-S</v>
      </c>
      <c r="AC11" s="64" t="s">
        <v>90</v>
      </c>
      <c r="AD11" s="58" t="str">
        <f t="shared" si="2"/>
        <v>TSN</v>
      </c>
      <c r="AE11" s="58">
        <f t="shared" si="3"/>
        <v>50</v>
      </c>
      <c r="AF11" s="65">
        <f t="shared" si="4"/>
        <v>99</v>
      </c>
    </row>
    <row r="12" spans="1:32" s="16" customFormat="1" ht="12.75" hidden="1" customHeight="1">
      <c r="A12" s="24" t="s">
        <v>99</v>
      </c>
      <c r="B12" s="27" t="s">
        <v>100</v>
      </c>
      <c r="C12" s="19"/>
      <c r="D12" s="19"/>
      <c r="E12" s="62">
        <v>41</v>
      </c>
      <c r="F12" s="20">
        <v>1020</v>
      </c>
      <c r="G12" s="19">
        <f t="shared" si="0"/>
        <v>41</v>
      </c>
      <c r="H12" s="19">
        <f t="shared" si="0"/>
        <v>1020</v>
      </c>
      <c r="I12" s="20"/>
      <c r="J12" s="20"/>
      <c r="K12" s="20"/>
      <c r="L12" s="20"/>
      <c r="M12" s="20">
        <f t="shared" si="1"/>
        <v>0</v>
      </c>
      <c r="N12" s="20">
        <f t="shared" si="1"/>
        <v>0</v>
      </c>
      <c r="O12" s="20"/>
      <c r="P12" s="20"/>
      <c r="Q12" s="20">
        <v>41</v>
      </c>
      <c r="R12" s="66">
        <v>1020</v>
      </c>
      <c r="S12" s="63"/>
      <c r="AA12" s="58">
        <f>H1</f>
        <v>10</v>
      </c>
      <c r="AB12" s="58" t="str">
        <f>E1</f>
        <v>JVT-NU3-015-S</v>
      </c>
      <c r="AC12" s="64" t="s">
        <v>90</v>
      </c>
      <c r="AD12" s="58" t="str">
        <f t="shared" si="2"/>
        <v>HAK</v>
      </c>
      <c r="AE12" s="58">
        <f t="shared" si="3"/>
        <v>0</v>
      </c>
      <c r="AF12" s="65">
        <f t="shared" si="4"/>
        <v>41</v>
      </c>
    </row>
    <row r="13" spans="1:32" s="16" customFormat="1" ht="12.75" hidden="1" customHeight="1">
      <c r="A13" s="24" t="s">
        <v>101</v>
      </c>
      <c r="B13" s="27" t="s">
        <v>102</v>
      </c>
      <c r="C13" s="19"/>
      <c r="D13" s="19"/>
      <c r="E13" s="62"/>
      <c r="F13" s="20"/>
      <c r="G13" s="19">
        <f t="shared" ref="G13:H17" si="5">E13-C13</f>
        <v>0</v>
      </c>
      <c r="H13" s="19">
        <f t="shared" si="5"/>
        <v>0</v>
      </c>
      <c r="I13" s="20"/>
      <c r="J13" s="20"/>
      <c r="K13" s="20"/>
      <c r="L13" s="20"/>
      <c r="M13" s="20">
        <f t="shared" si="1"/>
        <v>0</v>
      </c>
      <c r="N13" s="20">
        <f t="shared" si="1"/>
        <v>0</v>
      </c>
      <c r="O13" s="20"/>
      <c r="P13" s="20"/>
      <c r="Q13" s="20"/>
      <c r="R13" s="20"/>
      <c r="S13" s="63"/>
      <c r="AA13" s="58">
        <f>H1</f>
        <v>10</v>
      </c>
      <c r="AB13" s="58" t="str">
        <f>E1</f>
        <v>JVT-NU3-015-S</v>
      </c>
      <c r="AC13" s="64" t="s">
        <v>90</v>
      </c>
      <c r="AD13" s="58" t="str">
        <f t="shared" si="2"/>
        <v>XMN</v>
      </c>
      <c r="AE13" s="58">
        <f t="shared" si="3"/>
        <v>0</v>
      </c>
      <c r="AF13" s="65">
        <f t="shared" si="4"/>
        <v>0</v>
      </c>
    </row>
    <row r="14" spans="1:32" s="16" customFormat="1" ht="12.75" hidden="1" customHeight="1">
      <c r="A14" s="24"/>
      <c r="B14" s="18"/>
      <c r="C14" s="19"/>
      <c r="D14" s="19"/>
      <c r="E14" s="62"/>
      <c r="F14" s="20"/>
      <c r="G14" s="19">
        <f t="shared" si="5"/>
        <v>0</v>
      </c>
      <c r="H14" s="19">
        <f t="shared" si="5"/>
        <v>0</v>
      </c>
      <c r="I14" s="20"/>
      <c r="J14" s="20"/>
      <c r="K14" s="20"/>
      <c r="L14" s="20"/>
      <c r="M14" s="20">
        <f t="shared" si="1"/>
        <v>0</v>
      </c>
      <c r="N14" s="20">
        <f t="shared" si="1"/>
        <v>0</v>
      </c>
      <c r="O14" s="67"/>
      <c r="P14" s="67"/>
      <c r="Q14" s="20"/>
      <c r="R14" s="20"/>
      <c r="S14" s="63"/>
      <c r="AA14" s="58">
        <f>H1</f>
        <v>10</v>
      </c>
      <c r="AB14" s="58" t="str">
        <f>E1</f>
        <v>JVT-NU3-015-S</v>
      </c>
      <c r="AC14" s="64" t="s">
        <v>90</v>
      </c>
      <c r="AD14" s="58">
        <f t="shared" si="2"/>
        <v>0</v>
      </c>
      <c r="AE14" s="58">
        <f t="shared" si="3"/>
        <v>0</v>
      </c>
      <c r="AF14" s="65">
        <f t="shared" si="4"/>
        <v>0</v>
      </c>
    </row>
    <row r="15" spans="1:32" s="16" customFormat="1" ht="12.75" hidden="1" customHeight="1">
      <c r="A15" s="24" t="s">
        <v>21</v>
      </c>
      <c r="B15" s="18" t="s">
        <v>279</v>
      </c>
      <c r="C15" s="19"/>
      <c r="D15" s="19"/>
      <c r="E15" s="62">
        <v>24</v>
      </c>
      <c r="F15" s="20">
        <v>504</v>
      </c>
      <c r="G15" s="19">
        <f t="shared" si="5"/>
        <v>24</v>
      </c>
      <c r="H15" s="19">
        <f t="shared" si="5"/>
        <v>504</v>
      </c>
      <c r="I15" s="20"/>
      <c r="J15" s="20"/>
      <c r="K15" s="20"/>
      <c r="L15" s="20"/>
      <c r="M15" s="20">
        <f t="shared" si="1"/>
        <v>0</v>
      </c>
      <c r="N15" s="20">
        <f t="shared" si="1"/>
        <v>0</v>
      </c>
      <c r="O15" s="20"/>
      <c r="P15" s="20"/>
      <c r="Q15" s="26">
        <v>4</v>
      </c>
      <c r="R15" s="26">
        <v>50</v>
      </c>
      <c r="S15" s="63"/>
      <c r="AA15" s="58">
        <f>H1</f>
        <v>10</v>
      </c>
      <c r="AB15" s="58" t="str">
        <f>E1</f>
        <v>JVT-NU3-015-S</v>
      </c>
      <c r="AC15" s="64" t="s">
        <v>90</v>
      </c>
      <c r="AD15" s="58" t="str">
        <f t="shared" si="2"/>
        <v>COSCO T/S</v>
      </c>
      <c r="AE15" s="58">
        <f t="shared" si="3"/>
        <v>0</v>
      </c>
      <c r="AF15" s="65">
        <f t="shared" si="4"/>
        <v>24</v>
      </c>
    </row>
    <row r="16" spans="1:32" s="16" customFormat="1" ht="12.75" hidden="1" customHeight="1">
      <c r="A16" s="24" t="s">
        <v>87</v>
      </c>
      <c r="B16" s="18" t="s">
        <v>328</v>
      </c>
      <c r="C16" s="19">
        <v>20</v>
      </c>
      <c r="D16" s="19">
        <v>450</v>
      </c>
      <c r="E16" s="62"/>
      <c r="F16" s="20"/>
      <c r="G16" s="19">
        <f t="shared" si="5"/>
        <v>-20</v>
      </c>
      <c r="H16" s="19">
        <f t="shared" si="5"/>
        <v>-450</v>
      </c>
      <c r="I16" s="20"/>
      <c r="J16" s="20"/>
      <c r="K16" s="20"/>
      <c r="L16" s="20"/>
      <c r="M16" s="20">
        <f t="shared" si="1"/>
        <v>0</v>
      </c>
      <c r="N16" s="20">
        <f t="shared" si="1"/>
        <v>0</v>
      </c>
      <c r="O16" s="26"/>
      <c r="P16" s="26"/>
      <c r="Q16" s="26"/>
      <c r="R16" s="26"/>
      <c r="S16" s="63"/>
      <c r="AA16" s="58">
        <f>H1</f>
        <v>10</v>
      </c>
      <c r="AB16" s="58" t="str">
        <f>E1</f>
        <v>JVT-NU3-015-S</v>
      </c>
      <c r="AC16" s="64" t="s">
        <v>90</v>
      </c>
      <c r="AD16" s="58" t="str">
        <f t="shared" si="2"/>
        <v>COSCO T/S</v>
      </c>
      <c r="AE16" s="58">
        <f t="shared" si="3"/>
        <v>20</v>
      </c>
      <c r="AF16" s="65">
        <f t="shared" si="4"/>
        <v>0</v>
      </c>
    </row>
    <row r="17" spans="1:32" s="16" customFormat="1" ht="12.75" hidden="1" customHeight="1">
      <c r="A17" s="24" t="s">
        <v>88</v>
      </c>
      <c r="B17" s="28"/>
      <c r="C17" s="29">
        <v>811</v>
      </c>
      <c r="D17" s="29">
        <v>11354</v>
      </c>
      <c r="E17" s="68">
        <f>SUM(E5:E16)</f>
        <v>919</v>
      </c>
      <c r="F17" s="30">
        <f>SUM(F5:F16)</f>
        <v>12980</v>
      </c>
      <c r="G17" s="29">
        <f t="shared" si="5"/>
        <v>108</v>
      </c>
      <c r="H17" s="29">
        <f t="shared" si="5"/>
        <v>1626</v>
      </c>
      <c r="I17" s="31">
        <f t="shared" ref="I17:R17" si="6">SUM(I5:I16)</f>
        <v>0</v>
      </c>
      <c r="J17" s="31">
        <f t="shared" si="6"/>
        <v>0</v>
      </c>
      <c r="K17" s="31">
        <f t="shared" si="6"/>
        <v>0</v>
      </c>
      <c r="L17" s="31">
        <f t="shared" si="6"/>
        <v>0</v>
      </c>
      <c r="M17" s="31">
        <f t="shared" si="6"/>
        <v>0</v>
      </c>
      <c r="N17" s="31">
        <f t="shared" si="6"/>
        <v>0</v>
      </c>
      <c r="O17" s="20">
        <f t="shared" si="6"/>
        <v>0</v>
      </c>
      <c r="P17" s="31">
        <f t="shared" si="6"/>
        <v>0</v>
      </c>
      <c r="Q17" s="31">
        <f t="shared" si="6"/>
        <v>336</v>
      </c>
      <c r="R17" s="31">
        <f t="shared" si="6"/>
        <v>6557</v>
      </c>
      <c r="S17" s="63"/>
      <c r="AA17" s="58"/>
      <c r="AB17" s="58"/>
      <c r="AC17" s="64"/>
      <c r="AD17" s="58"/>
      <c r="AE17" s="58"/>
      <c r="AF17" s="58"/>
    </row>
    <row r="18" spans="1:32" s="16" customFormat="1" ht="12.75" hidden="1" customHeight="1">
      <c r="A18" s="69">
        <f>D17/C17</f>
        <v>14</v>
      </c>
      <c r="C18" s="174"/>
      <c r="E18" s="258">
        <f>E17/C17</f>
        <v>1.1331689272503083</v>
      </c>
      <c r="F18" s="258">
        <f>F17/D17</f>
        <v>1.1432094416064822</v>
      </c>
      <c r="I18" s="71" t="s">
        <v>89</v>
      </c>
      <c r="J18" s="72">
        <f>E17/C17</f>
        <v>1.1331689272503083</v>
      </c>
      <c r="K18" s="71"/>
      <c r="L18" s="71">
        <f>C17*0.9</f>
        <v>729.9</v>
      </c>
      <c r="M18" s="71"/>
      <c r="N18" s="71"/>
      <c r="O18" s="88" t="s">
        <v>173</v>
      </c>
      <c r="P18" s="71"/>
      <c r="Q18" s="73"/>
      <c r="R18" s="16" t="s">
        <v>174</v>
      </c>
      <c r="AA18" s="58"/>
      <c r="AB18" s="58"/>
      <c r="AC18" s="64"/>
      <c r="AD18" s="58"/>
      <c r="AE18" s="58"/>
      <c r="AF18" s="58"/>
    </row>
    <row r="19" spans="1:32" s="79" customFormat="1" hidden="1">
      <c r="A19" s="79" t="s">
        <v>104</v>
      </c>
      <c r="C19" s="79" t="s">
        <v>105</v>
      </c>
    </row>
    <row r="20" spans="1:32" hidden="1"/>
    <row r="21" spans="1:32" s="12" customFormat="1" ht="12.75" hidden="1" customHeight="1">
      <c r="A21" s="75" t="s">
        <v>90</v>
      </c>
      <c r="B21" s="76" t="s">
        <v>346</v>
      </c>
      <c r="C21" s="77"/>
      <c r="D21" s="49"/>
      <c r="E21" s="76" t="s">
        <v>106</v>
      </c>
      <c r="F21" s="49"/>
      <c r="G21" s="75" t="s">
        <v>73</v>
      </c>
      <c r="H21" s="50">
        <v>11</v>
      </c>
      <c r="I21" s="49"/>
      <c r="J21" s="49" t="s">
        <v>74</v>
      </c>
      <c r="K21" s="49"/>
      <c r="L21" s="49"/>
      <c r="M21" s="78"/>
      <c r="N21" s="78"/>
      <c r="O21" s="78"/>
      <c r="P21" s="78"/>
      <c r="Q21" s="78"/>
      <c r="R21" s="78"/>
      <c r="S21" s="78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32" s="16" customFormat="1" ht="12.75" hidden="1" customHeight="1">
      <c r="A22" s="659" t="s">
        <v>6</v>
      </c>
      <c r="B22" s="655" t="s">
        <v>7</v>
      </c>
      <c r="C22" s="651" t="s">
        <v>75</v>
      </c>
      <c r="D22" s="652"/>
      <c r="E22" s="651" t="s">
        <v>76</v>
      </c>
      <c r="F22" s="652"/>
      <c r="G22" s="646" t="s">
        <v>77</v>
      </c>
      <c r="H22" s="646"/>
      <c r="I22" s="648" t="s">
        <v>78</v>
      </c>
      <c r="J22" s="649"/>
      <c r="K22" s="649"/>
      <c r="L22" s="649"/>
      <c r="M22" s="649"/>
      <c r="N22" s="650"/>
      <c r="O22" s="651"/>
      <c r="P22" s="652"/>
      <c r="Q22" s="646" t="s">
        <v>172</v>
      </c>
      <c r="R22" s="646"/>
      <c r="S22" s="655" t="s">
        <v>5</v>
      </c>
      <c r="T22" s="658"/>
      <c r="U22" s="260"/>
      <c r="V22" s="260"/>
      <c r="W22" s="260"/>
      <c r="X22" s="260"/>
      <c r="Y22" s="260"/>
      <c r="Z22" s="10"/>
      <c r="AA22" s="58"/>
      <c r="AB22" s="58"/>
      <c r="AC22" s="58"/>
      <c r="AD22" s="58"/>
      <c r="AE22" s="58"/>
      <c r="AF22" s="58"/>
    </row>
    <row r="23" spans="1:32" s="16" customFormat="1" ht="12.75" hidden="1" customHeight="1">
      <c r="A23" s="660"/>
      <c r="B23" s="656"/>
      <c r="C23" s="653"/>
      <c r="D23" s="654"/>
      <c r="E23" s="653"/>
      <c r="F23" s="654"/>
      <c r="G23" s="646"/>
      <c r="H23" s="646"/>
      <c r="I23" s="60" t="s">
        <v>8</v>
      </c>
      <c r="J23" s="61" t="s">
        <v>9</v>
      </c>
      <c r="K23" s="60" t="s">
        <v>10</v>
      </c>
      <c r="L23" s="61" t="s">
        <v>11</v>
      </c>
      <c r="M23" s="648" t="s">
        <v>12</v>
      </c>
      <c r="N23" s="650"/>
      <c r="O23" s="653"/>
      <c r="P23" s="654"/>
      <c r="Q23" s="646"/>
      <c r="R23" s="646"/>
      <c r="S23" s="656"/>
      <c r="T23" s="658"/>
      <c r="U23" s="260"/>
      <c r="V23" s="260"/>
      <c r="W23" s="260"/>
      <c r="X23" s="260"/>
      <c r="Y23" s="260"/>
      <c r="Z23" s="10"/>
      <c r="AA23" s="58"/>
      <c r="AB23" s="58"/>
      <c r="AC23" s="58"/>
      <c r="AD23" s="58"/>
      <c r="AE23" s="58"/>
      <c r="AF23" s="58"/>
    </row>
    <row r="24" spans="1:32" s="16" customFormat="1" ht="12.75" hidden="1" customHeight="1">
      <c r="A24" s="661"/>
      <c r="B24" s="657"/>
      <c r="C24" s="19" t="s">
        <v>13</v>
      </c>
      <c r="D24" s="19" t="s">
        <v>14</v>
      </c>
      <c r="E24" s="61" t="s">
        <v>13</v>
      </c>
      <c r="F24" s="19" t="s">
        <v>14</v>
      </c>
      <c r="G24" s="19" t="s">
        <v>13</v>
      </c>
      <c r="H24" s="19" t="s">
        <v>14</v>
      </c>
      <c r="I24" s="61" t="s">
        <v>13</v>
      </c>
      <c r="J24" s="19" t="s">
        <v>14</v>
      </c>
      <c r="K24" s="61" t="s">
        <v>13</v>
      </c>
      <c r="L24" s="19" t="s">
        <v>14</v>
      </c>
      <c r="M24" s="19"/>
      <c r="N24" s="19"/>
      <c r="O24" s="61" t="s">
        <v>13</v>
      </c>
      <c r="P24" s="19" t="s">
        <v>14</v>
      </c>
      <c r="Q24" s="19" t="s">
        <v>13</v>
      </c>
      <c r="R24" s="19" t="s">
        <v>14</v>
      </c>
      <c r="S24" s="657"/>
      <c r="T24" s="10"/>
      <c r="U24" s="260"/>
      <c r="V24" s="260"/>
      <c r="W24" s="260"/>
      <c r="X24" s="260"/>
      <c r="Y24" s="260"/>
      <c r="Z24" s="10"/>
      <c r="AA24" s="58" t="s">
        <v>79</v>
      </c>
      <c r="AB24" s="58" t="s">
        <v>80</v>
      </c>
      <c r="AC24" s="58" t="s">
        <v>81</v>
      </c>
      <c r="AD24" s="58" t="s">
        <v>82</v>
      </c>
      <c r="AE24" s="58" t="s">
        <v>83</v>
      </c>
      <c r="AF24" s="58" t="s">
        <v>84</v>
      </c>
    </row>
    <row r="25" spans="1:32" s="16" customFormat="1" ht="12.75" hidden="1" customHeight="1">
      <c r="A25" s="24" t="s">
        <v>85</v>
      </c>
      <c r="B25" s="18">
        <f>B5+7</f>
        <v>43171</v>
      </c>
      <c r="C25" s="19">
        <v>130</v>
      </c>
      <c r="D25" s="19">
        <v>1800</v>
      </c>
      <c r="E25" s="62">
        <v>143</v>
      </c>
      <c r="F25" s="20">
        <v>2349</v>
      </c>
      <c r="G25" s="19">
        <f t="shared" ref="G25:G37" si="7">E25-C25</f>
        <v>13</v>
      </c>
      <c r="H25" s="19">
        <f t="shared" ref="H25:H37" si="8">F25-D25</f>
        <v>549</v>
      </c>
      <c r="I25" s="25"/>
      <c r="J25" s="25"/>
      <c r="K25" s="26"/>
      <c r="L25" s="26"/>
      <c r="M25" s="20">
        <f t="shared" ref="M25:M36" si="9">I25+K25</f>
        <v>0</v>
      </c>
      <c r="N25" s="20">
        <f t="shared" ref="N25:N36" si="10">J25+L25</f>
        <v>0</v>
      </c>
      <c r="O25" s="25"/>
      <c r="P25" s="25"/>
      <c r="Q25" s="26">
        <v>28</v>
      </c>
      <c r="R25" s="26">
        <v>790</v>
      </c>
      <c r="S25" s="63"/>
      <c r="AA25" s="58">
        <f>H21</f>
        <v>11</v>
      </c>
      <c r="AB25" s="58" t="str">
        <f>E21</f>
        <v>JVT-TCZ-010-S</v>
      </c>
      <c r="AC25" s="64" t="s">
        <v>90</v>
      </c>
      <c r="AD25" s="58" t="str">
        <f t="shared" ref="AD25:AD36" si="11">A25</f>
        <v>SHA</v>
      </c>
      <c r="AE25" s="58">
        <f t="shared" ref="AE25:AE36" si="12">C25</f>
        <v>130</v>
      </c>
      <c r="AF25" s="65">
        <f t="shared" ref="AF25:AF36" si="13">E25</f>
        <v>143</v>
      </c>
    </row>
    <row r="26" spans="1:32" s="16" customFormat="1" ht="12.75" hidden="1" customHeight="1">
      <c r="A26" s="24" t="s">
        <v>86</v>
      </c>
      <c r="B26" s="18">
        <f>B6+7</f>
        <v>43172</v>
      </c>
      <c r="C26" s="19">
        <v>220</v>
      </c>
      <c r="D26" s="19">
        <v>2750</v>
      </c>
      <c r="E26" s="62">
        <v>113</v>
      </c>
      <c r="F26" s="20">
        <v>1135</v>
      </c>
      <c r="G26" s="19">
        <f t="shared" si="7"/>
        <v>-107</v>
      </c>
      <c r="H26" s="19">
        <f t="shared" si="8"/>
        <v>-1615</v>
      </c>
      <c r="I26" s="26"/>
      <c r="J26" s="26"/>
      <c r="K26" s="26"/>
      <c r="L26" s="26"/>
      <c r="M26" s="20">
        <f t="shared" si="9"/>
        <v>0</v>
      </c>
      <c r="N26" s="20">
        <f t="shared" si="10"/>
        <v>0</v>
      </c>
      <c r="O26" s="26"/>
      <c r="P26" s="26"/>
      <c r="Q26" s="26">
        <v>22</v>
      </c>
      <c r="R26" s="26">
        <v>235</v>
      </c>
      <c r="S26" s="63"/>
      <c r="AA26" s="58">
        <f>H21</f>
        <v>11</v>
      </c>
      <c r="AB26" s="58" t="str">
        <f>E21</f>
        <v>JVT-TCZ-010-S</v>
      </c>
      <c r="AC26" s="64" t="s">
        <v>90</v>
      </c>
      <c r="AD26" s="58" t="str">
        <f t="shared" si="11"/>
        <v>NGB</v>
      </c>
      <c r="AE26" s="58">
        <f t="shared" si="12"/>
        <v>220</v>
      </c>
      <c r="AF26" s="65">
        <f t="shared" si="13"/>
        <v>113</v>
      </c>
    </row>
    <row r="27" spans="1:32" s="16" customFormat="1" ht="12.75" hidden="1" customHeight="1">
      <c r="A27" s="24" t="s">
        <v>93</v>
      </c>
      <c r="B27" s="18">
        <f>B7+7</f>
        <v>43174</v>
      </c>
      <c r="C27" s="19"/>
      <c r="D27" s="19"/>
      <c r="E27" s="62"/>
      <c r="F27" s="20"/>
      <c r="G27" s="19">
        <f t="shared" si="7"/>
        <v>0</v>
      </c>
      <c r="H27" s="19">
        <f t="shared" si="8"/>
        <v>0</v>
      </c>
      <c r="I27" s="25"/>
      <c r="J27" s="25"/>
      <c r="K27" s="20"/>
      <c r="L27" s="20"/>
      <c r="M27" s="20">
        <f t="shared" si="9"/>
        <v>0</v>
      </c>
      <c r="N27" s="20">
        <f t="shared" si="10"/>
        <v>0</v>
      </c>
      <c r="O27" s="25"/>
      <c r="P27" s="25"/>
      <c r="Q27" s="20"/>
      <c r="R27" s="20"/>
      <c r="S27" s="63"/>
      <c r="AA27" s="58">
        <f>H21</f>
        <v>11</v>
      </c>
      <c r="AB27" s="58" t="str">
        <f>E21</f>
        <v>JVT-TCZ-010-S</v>
      </c>
      <c r="AC27" s="64" t="s">
        <v>90</v>
      </c>
      <c r="AD27" s="58" t="str">
        <f t="shared" si="11"/>
        <v>SWA</v>
      </c>
      <c r="AE27" s="58">
        <f t="shared" si="12"/>
        <v>0</v>
      </c>
      <c r="AF27" s="65">
        <f t="shared" si="13"/>
        <v>0</v>
      </c>
    </row>
    <row r="28" spans="1:32" s="16" customFormat="1" ht="12.75" hidden="1" customHeight="1">
      <c r="A28" s="24" t="s">
        <v>365</v>
      </c>
      <c r="B28" s="18">
        <f>B8+7</f>
        <v>43175</v>
      </c>
      <c r="C28" s="19">
        <v>290</v>
      </c>
      <c r="D28" s="19">
        <v>3700</v>
      </c>
      <c r="E28" s="62">
        <v>235</v>
      </c>
      <c r="F28" s="20">
        <v>2300</v>
      </c>
      <c r="G28" s="19">
        <f t="shared" si="7"/>
        <v>-55</v>
      </c>
      <c r="H28" s="19">
        <f t="shared" si="8"/>
        <v>-1400</v>
      </c>
      <c r="I28" s="20"/>
      <c r="J28" s="20"/>
      <c r="K28" s="20"/>
      <c r="L28" s="20"/>
      <c r="M28" s="20">
        <f t="shared" si="9"/>
        <v>0</v>
      </c>
      <c r="N28" s="20">
        <f t="shared" si="10"/>
        <v>0</v>
      </c>
      <c r="O28" s="25"/>
      <c r="P28" s="25"/>
      <c r="Q28" s="20"/>
      <c r="R28" s="20">
        <v>1300</v>
      </c>
      <c r="S28" s="63"/>
      <c r="AA28" s="58">
        <f>H21</f>
        <v>11</v>
      </c>
      <c r="AB28" s="58" t="str">
        <f>E21</f>
        <v>JVT-TCZ-010-S</v>
      </c>
      <c r="AC28" s="64" t="s">
        <v>90</v>
      </c>
      <c r="AD28" s="58" t="str">
        <f t="shared" si="11"/>
        <v>HUA</v>
      </c>
      <c r="AE28" s="58">
        <f t="shared" si="12"/>
        <v>290</v>
      </c>
      <c r="AF28" s="65">
        <f t="shared" si="13"/>
        <v>235</v>
      </c>
    </row>
    <row r="29" spans="1:32" s="16" customFormat="1" ht="12.75" hidden="1" customHeight="1">
      <c r="A29" s="24" t="s">
        <v>94</v>
      </c>
      <c r="B29" s="18" t="s">
        <v>95</v>
      </c>
      <c r="C29" s="19">
        <v>90</v>
      </c>
      <c r="D29" s="19">
        <v>1600</v>
      </c>
      <c r="E29" s="62">
        <v>33</v>
      </c>
      <c r="F29" s="20">
        <v>637</v>
      </c>
      <c r="G29" s="19">
        <f t="shared" si="7"/>
        <v>-57</v>
      </c>
      <c r="H29" s="19">
        <f t="shared" si="8"/>
        <v>-963</v>
      </c>
      <c r="I29" s="20"/>
      <c r="J29" s="20"/>
      <c r="K29" s="20"/>
      <c r="L29" s="20"/>
      <c r="M29" s="20">
        <f t="shared" si="9"/>
        <v>0</v>
      </c>
      <c r="N29" s="20">
        <f t="shared" si="10"/>
        <v>0</v>
      </c>
      <c r="O29" s="25"/>
      <c r="P29" s="25"/>
      <c r="Q29" s="74">
        <v>31</v>
      </c>
      <c r="R29" s="26">
        <v>610</v>
      </c>
      <c r="S29" s="63"/>
      <c r="AA29" s="58">
        <f>H21</f>
        <v>11</v>
      </c>
      <c r="AB29" s="58" t="str">
        <f>E21</f>
        <v>JVT-TCZ-010-S</v>
      </c>
      <c r="AC29" s="64" t="s">
        <v>90</v>
      </c>
      <c r="AD29" s="58" t="str">
        <f t="shared" si="11"/>
        <v>WUH</v>
      </c>
      <c r="AE29" s="58">
        <f t="shared" si="12"/>
        <v>90</v>
      </c>
      <c r="AF29" s="65">
        <f t="shared" si="13"/>
        <v>33</v>
      </c>
    </row>
    <row r="30" spans="1:32" s="16" customFormat="1" ht="12.75" hidden="1" customHeight="1">
      <c r="A30" s="24" t="s">
        <v>96</v>
      </c>
      <c r="B30" s="18" t="s">
        <v>97</v>
      </c>
      <c r="C30" s="19">
        <v>50</v>
      </c>
      <c r="D30" s="19">
        <v>800</v>
      </c>
      <c r="E30" s="62">
        <v>13</v>
      </c>
      <c r="F30" s="20">
        <v>358</v>
      </c>
      <c r="G30" s="19">
        <f t="shared" si="7"/>
        <v>-37</v>
      </c>
      <c r="H30" s="19">
        <f t="shared" si="8"/>
        <v>-442</v>
      </c>
      <c r="I30" s="20"/>
      <c r="J30" s="20"/>
      <c r="K30" s="20"/>
      <c r="L30" s="20"/>
      <c r="M30" s="20">
        <f t="shared" si="9"/>
        <v>0</v>
      </c>
      <c r="N30" s="20">
        <f t="shared" si="10"/>
        <v>0</v>
      </c>
      <c r="O30" s="26"/>
      <c r="P30" s="26"/>
      <c r="Q30" s="20"/>
      <c r="R30" s="20"/>
      <c r="S30" s="63"/>
      <c r="AA30" s="58">
        <f>H21</f>
        <v>11</v>
      </c>
      <c r="AB30" s="58" t="str">
        <f>E21</f>
        <v>JVT-TCZ-010-S</v>
      </c>
      <c r="AC30" s="64" t="s">
        <v>90</v>
      </c>
      <c r="AD30" s="58" t="str">
        <f t="shared" si="11"/>
        <v>DLC</v>
      </c>
      <c r="AE30" s="58">
        <f t="shared" si="12"/>
        <v>50</v>
      </c>
      <c r="AF30" s="65">
        <f t="shared" si="13"/>
        <v>13</v>
      </c>
    </row>
    <row r="31" spans="1:32" s="16" customFormat="1" ht="12.75" hidden="1" customHeight="1">
      <c r="A31" s="24" t="s">
        <v>58</v>
      </c>
      <c r="B31" s="18" t="s">
        <v>98</v>
      </c>
      <c r="C31" s="19">
        <v>50</v>
      </c>
      <c r="D31" s="19">
        <v>800</v>
      </c>
      <c r="E31" s="62">
        <v>55</v>
      </c>
      <c r="F31" s="20">
        <v>1332</v>
      </c>
      <c r="G31" s="19">
        <f t="shared" si="7"/>
        <v>5</v>
      </c>
      <c r="H31" s="19">
        <f t="shared" si="8"/>
        <v>532</v>
      </c>
      <c r="I31" s="20"/>
      <c r="J31" s="20"/>
      <c r="K31" s="20"/>
      <c r="L31" s="20"/>
      <c r="M31" s="20">
        <f t="shared" si="9"/>
        <v>0</v>
      </c>
      <c r="N31" s="20">
        <f t="shared" si="10"/>
        <v>0</v>
      </c>
      <c r="O31" s="20"/>
      <c r="P31" s="20"/>
      <c r="Q31" s="20"/>
      <c r="R31" s="20"/>
      <c r="S31" s="63"/>
      <c r="AA31" s="58">
        <f>H21</f>
        <v>11</v>
      </c>
      <c r="AB31" s="58" t="str">
        <f>E21</f>
        <v>JVT-TCZ-010-S</v>
      </c>
      <c r="AC31" s="64" t="s">
        <v>90</v>
      </c>
      <c r="AD31" s="58" t="str">
        <f t="shared" si="11"/>
        <v>TSN</v>
      </c>
      <c r="AE31" s="58">
        <f t="shared" si="12"/>
        <v>50</v>
      </c>
      <c r="AF31" s="65">
        <f t="shared" si="13"/>
        <v>55</v>
      </c>
    </row>
    <row r="32" spans="1:32" s="16" customFormat="1" ht="12.75" hidden="1" customHeight="1">
      <c r="A32" s="24" t="s">
        <v>99</v>
      </c>
      <c r="B32" s="27" t="s">
        <v>100</v>
      </c>
      <c r="C32" s="19"/>
      <c r="D32" s="19"/>
      <c r="E32" s="62">
        <v>76</v>
      </c>
      <c r="F32" s="20">
        <v>1900</v>
      </c>
      <c r="G32" s="19">
        <f t="shared" si="7"/>
        <v>76</v>
      </c>
      <c r="H32" s="19">
        <f t="shared" si="8"/>
        <v>1900</v>
      </c>
      <c r="I32" s="20"/>
      <c r="J32" s="20"/>
      <c r="K32" s="20"/>
      <c r="L32" s="20"/>
      <c r="M32" s="20">
        <f t="shared" si="9"/>
        <v>0</v>
      </c>
      <c r="N32" s="20">
        <f t="shared" si="10"/>
        <v>0</v>
      </c>
      <c r="O32" s="20"/>
      <c r="P32" s="20"/>
      <c r="Q32" s="20"/>
      <c r="R32" s="66">
        <v>1000</v>
      </c>
      <c r="S32" s="63"/>
      <c r="AA32" s="58">
        <f>H21</f>
        <v>11</v>
      </c>
      <c r="AB32" s="58" t="str">
        <f>E21</f>
        <v>JVT-TCZ-010-S</v>
      </c>
      <c r="AC32" s="64" t="s">
        <v>90</v>
      </c>
      <c r="AD32" s="58" t="str">
        <f t="shared" si="11"/>
        <v>HAK</v>
      </c>
      <c r="AE32" s="58">
        <f t="shared" si="12"/>
        <v>0</v>
      </c>
      <c r="AF32" s="65">
        <f t="shared" si="13"/>
        <v>76</v>
      </c>
    </row>
    <row r="33" spans="1:32" s="16" customFormat="1" ht="12.75" hidden="1" customHeight="1">
      <c r="A33" s="24" t="s">
        <v>101</v>
      </c>
      <c r="B33" s="27" t="s">
        <v>102</v>
      </c>
      <c r="C33" s="19"/>
      <c r="D33" s="19"/>
      <c r="E33" s="62"/>
      <c r="F33" s="20"/>
      <c r="G33" s="19">
        <f t="shared" si="7"/>
        <v>0</v>
      </c>
      <c r="H33" s="19">
        <f t="shared" si="8"/>
        <v>0</v>
      </c>
      <c r="I33" s="20"/>
      <c r="J33" s="20"/>
      <c r="K33" s="20"/>
      <c r="L33" s="20"/>
      <c r="M33" s="20">
        <f t="shared" si="9"/>
        <v>0</v>
      </c>
      <c r="N33" s="20">
        <f t="shared" si="10"/>
        <v>0</v>
      </c>
      <c r="O33" s="20"/>
      <c r="P33" s="20"/>
      <c r="Q33" s="20"/>
      <c r="R33" s="20"/>
      <c r="S33" s="63"/>
      <c r="AA33" s="58">
        <f>H21</f>
        <v>11</v>
      </c>
      <c r="AB33" s="58" t="str">
        <f>E21</f>
        <v>JVT-TCZ-010-S</v>
      </c>
      <c r="AC33" s="64" t="s">
        <v>90</v>
      </c>
      <c r="AD33" s="58" t="str">
        <f t="shared" si="11"/>
        <v>XMN</v>
      </c>
      <c r="AE33" s="58">
        <f t="shared" si="12"/>
        <v>0</v>
      </c>
      <c r="AF33" s="65">
        <f t="shared" si="13"/>
        <v>0</v>
      </c>
    </row>
    <row r="34" spans="1:32" s="16" customFormat="1" ht="12.75" hidden="1" customHeight="1">
      <c r="A34" s="24"/>
      <c r="B34" s="18"/>
      <c r="C34" s="19"/>
      <c r="D34" s="19"/>
      <c r="E34" s="62">
        <v>-19</v>
      </c>
      <c r="F34" s="20">
        <v>-426</v>
      </c>
      <c r="G34" s="19">
        <f t="shared" si="7"/>
        <v>-19</v>
      </c>
      <c r="H34" s="19">
        <f t="shared" si="8"/>
        <v>-426</v>
      </c>
      <c r="I34" s="20"/>
      <c r="J34" s="20"/>
      <c r="K34" s="20"/>
      <c r="L34" s="20"/>
      <c r="M34" s="20">
        <f t="shared" si="9"/>
        <v>0</v>
      </c>
      <c r="N34" s="20">
        <f t="shared" si="10"/>
        <v>0</v>
      </c>
      <c r="O34" s="67"/>
      <c r="P34" s="67"/>
      <c r="Q34" s="20"/>
      <c r="R34" s="20"/>
      <c r="S34" s="63"/>
      <c r="AA34" s="58">
        <f>H21</f>
        <v>11</v>
      </c>
      <c r="AB34" s="58" t="str">
        <f>E21</f>
        <v>JVT-TCZ-010-S</v>
      </c>
      <c r="AC34" s="64" t="s">
        <v>90</v>
      </c>
      <c r="AD34" s="58">
        <f t="shared" si="11"/>
        <v>0</v>
      </c>
      <c r="AE34" s="58">
        <f t="shared" si="12"/>
        <v>0</v>
      </c>
      <c r="AF34" s="65">
        <f t="shared" si="13"/>
        <v>-19</v>
      </c>
    </row>
    <row r="35" spans="1:32" s="16" customFormat="1" ht="12.75" hidden="1" customHeight="1">
      <c r="A35" s="24" t="s">
        <v>21</v>
      </c>
      <c r="B35" s="256" t="s">
        <v>279</v>
      </c>
      <c r="C35" s="19"/>
      <c r="D35" s="19"/>
      <c r="E35" s="62">
        <v>121</v>
      </c>
      <c r="F35" s="20">
        <v>2003</v>
      </c>
      <c r="G35" s="19">
        <f t="shared" si="7"/>
        <v>121</v>
      </c>
      <c r="H35" s="19">
        <f t="shared" si="8"/>
        <v>2003</v>
      </c>
      <c r="I35" s="20"/>
      <c r="J35" s="20"/>
      <c r="K35" s="20"/>
      <c r="L35" s="20"/>
      <c r="M35" s="20">
        <f t="shared" si="9"/>
        <v>0</v>
      </c>
      <c r="N35" s="20">
        <f t="shared" si="10"/>
        <v>0</v>
      </c>
      <c r="O35" s="20"/>
      <c r="P35" s="20"/>
      <c r="Q35" s="20">
        <v>35</v>
      </c>
      <c r="R35" s="20">
        <v>906</v>
      </c>
      <c r="S35" s="63"/>
      <c r="AA35" s="58">
        <f>H21</f>
        <v>11</v>
      </c>
      <c r="AB35" s="58" t="str">
        <f>E21</f>
        <v>JVT-TCZ-010-S</v>
      </c>
      <c r="AC35" s="64" t="s">
        <v>90</v>
      </c>
      <c r="AD35" s="58" t="str">
        <f t="shared" si="11"/>
        <v>COSCO T/S</v>
      </c>
      <c r="AE35" s="58">
        <f t="shared" si="12"/>
        <v>0</v>
      </c>
      <c r="AF35" s="65">
        <f t="shared" si="13"/>
        <v>121</v>
      </c>
    </row>
    <row r="36" spans="1:32" s="16" customFormat="1" ht="12.75" hidden="1" customHeight="1">
      <c r="A36" s="24" t="s">
        <v>87</v>
      </c>
      <c r="B36" s="18" t="s">
        <v>364</v>
      </c>
      <c r="C36" s="19">
        <v>20</v>
      </c>
      <c r="D36" s="19">
        <v>450</v>
      </c>
      <c r="E36" s="62"/>
      <c r="F36" s="20"/>
      <c r="G36" s="19">
        <f t="shared" si="7"/>
        <v>-20</v>
      </c>
      <c r="H36" s="19">
        <f t="shared" si="8"/>
        <v>-450</v>
      </c>
      <c r="I36" s="20"/>
      <c r="J36" s="20"/>
      <c r="K36" s="20"/>
      <c r="L36" s="20"/>
      <c r="M36" s="20">
        <f t="shared" si="9"/>
        <v>0</v>
      </c>
      <c r="N36" s="20">
        <f t="shared" si="10"/>
        <v>0</v>
      </c>
      <c r="O36" s="26"/>
      <c r="P36" s="26"/>
      <c r="Q36" s="26"/>
      <c r="R36" s="26"/>
      <c r="S36" s="63"/>
      <c r="AA36" s="58">
        <f>H21</f>
        <v>11</v>
      </c>
      <c r="AB36" s="58" t="str">
        <f>E21</f>
        <v>JVT-TCZ-010-S</v>
      </c>
      <c r="AC36" s="64" t="s">
        <v>90</v>
      </c>
      <c r="AD36" s="58" t="str">
        <f t="shared" si="11"/>
        <v>COSCO T/S</v>
      </c>
      <c r="AE36" s="58">
        <f t="shared" si="12"/>
        <v>20</v>
      </c>
      <c r="AF36" s="65">
        <f t="shared" si="13"/>
        <v>0</v>
      </c>
    </row>
    <row r="37" spans="1:32" s="16" customFormat="1" ht="12.75" hidden="1" customHeight="1">
      <c r="A37" s="24" t="s">
        <v>88</v>
      </c>
      <c r="B37" s="28"/>
      <c r="C37" s="29">
        <v>811</v>
      </c>
      <c r="D37" s="29">
        <v>11354</v>
      </c>
      <c r="E37" s="68">
        <f>SUM(E25:E36)</f>
        <v>770</v>
      </c>
      <c r="F37" s="30">
        <f>SUM(F25:F36)</f>
        <v>11588</v>
      </c>
      <c r="G37" s="29">
        <f t="shared" si="7"/>
        <v>-41</v>
      </c>
      <c r="H37" s="29">
        <f t="shared" si="8"/>
        <v>234</v>
      </c>
      <c r="I37" s="31">
        <f t="shared" ref="I37:R37" si="14">SUM(I25:I36)</f>
        <v>0</v>
      </c>
      <c r="J37" s="31">
        <f t="shared" si="14"/>
        <v>0</v>
      </c>
      <c r="K37" s="31">
        <f t="shared" si="14"/>
        <v>0</v>
      </c>
      <c r="L37" s="31">
        <f t="shared" si="14"/>
        <v>0</v>
      </c>
      <c r="M37" s="31">
        <f t="shared" si="14"/>
        <v>0</v>
      </c>
      <c r="N37" s="31">
        <f t="shared" si="14"/>
        <v>0</v>
      </c>
      <c r="O37" s="20">
        <f t="shared" si="14"/>
        <v>0</v>
      </c>
      <c r="P37" s="31">
        <f t="shared" si="14"/>
        <v>0</v>
      </c>
      <c r="Q37" s="31">
        <f t="shared" si="14"/>
        <v>116</v>
      </c>
      <c r="R37" s="31">
        <f t="shared" si="14"/>
        <v>4841</v>
      </c>
      <c r="S37" s="63"/>
      <c r="AA37" s="58"/>
      <c r="AB37" s="58"/>
      <c r="AC37" s="64"/>
      <c r="AD37" s="58"/>
      <c r="AE37" s="58"/>
      <c r="AF37" s="58"/>
    </row>
    <row r="38" spans="1:32" s="16" customFormat="1" ht="12.75" hidden="1" customHeight="1">
      <c r="A38" s="69">
        <f>D37/C37</f>
        <v>14</v>
      </c>
      <c r="C38" s="70">
        <f>F37-E38</f>
        <v>11587.05055487053</v>
      </c>
      <c r="E38" s="258">
        <f>E37/C37</f>
        <v>0.94944512946979043</v>
      </c>
      <c r="F38" s="258">
        <f>F37/D37</f>
        <v>1.0206094768363572</v>
      </c>
      <c r="I38" s="71" t="s">
        <v>89</v>
      </c>
      <c r="J38" s="72">
        <f>E37/C37</f>
        <v>0.94944512946979043</v>
      </c>
      <c r="K38" s="71"/>
      <c r="L38" s="71">
        <f>C37*0.9</f>
        <v>729.9</v>
      </c>
      <c r="M38" s="71"/>
      <c r="N38" s="71"/>
      <c r="O38" s="88" t="s">
        <v>173</v>
      </c>
      <c r="P38" s="71"/>
      <c r="Q38" s="73"/>
      <c r="R38" s="16" t="s">
        <v>174</v>
      </c>
      <c r="AA38" s="58"/>
      <c r="AB38" s="58"/>
      <c r="AC38" s="64"/>
      <c r="AD38" s="58"/>
      <c r="AE38" s="58"/>
      <c r="AF38" s="58"/>
    </row>
    <row r="39" spans="1:32" s="79" customFormat="1" hidden="1">
      <c r="A39" s="79" t="s">
        <v>104</v>
      </c>
      <c r="C39" s="79" t="s">
        <v>105</v>
      </c>
    </row>
    <row r="40" spans="1:32" hidden="1"/>
    <row r="41" spans="1:32" s="12" customFormat="1" ht="12.75" hidden="1" customHeight="1">
      <c r="A41" s="75" t="s">
        <v>90</v>
      </c>
      <c r="B41" s="76" t="s">
        <v>108</v>
      </c>
      <c r="C41" s="77"/>
      <c r="D41" s="49"/>
      <c r="E41" s="76" t="s">
        <v>109</v>
      </c>
      <c r="F41" s="49"/>
      <c r="G41" s="75" t="s">
        <v>73</v>
      </c>
      <c r="H41" s="50">
        <v>12</v>
      </c>
      <c r="I41" s="49"/>
      <c r="J41" s="49" t="s">
        <v>74</v>
      </c>
      <c r="K41" s="340">
        <v>1</v>
      </c>
      <c r="L41" s="49"/>
      <c r="M41" s="78"/>
      <c r="N41" s="78"/>
      <c r="O41" s="78"/>
      <c r="P41" s="78"/>
      <c r="Q41" s="78"/>
      <c r="R41" s="78"/>
      <c r="S41" s="78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32" s="16" customFormat="1" ht="12.75" hidden="1" customHeight="1">
      <c r="A42" s="659" t="s">
        <v>6</v>
      </c>
      <c r="B42" s="655" t="s">
        <v>7</v>
      </c>
      <c r="C42" s="651" t="s">
        <v>75</v>
      </c>
      <c r="D42" s="652"/>
      <c r="E42" s="651" t="s">
        <v>76</v>
      </c>
      <c r="F42" s="652"/>
      <c r="G42" s="646" t="s">
        <v>77</v>
      </c>
      <c r="H42" s="646"/>
      <c r="I42" s="648" t="s">
        <v>78</v>
      </c>
      <c r="J42" s="649"/>
      <c r="K42" s="649"/>
      <c r="L42" s="649"/>
      <c r="M42" s="649"/>
      <c r="N42" s="650"/>
      <c r="O42" s="651" t="s">
        <v>91</v>
      </c>
      <c r="P42" s="652"/>
      <c r="Q42" s="646" t="s">
        <v>172</v>
      </c>
      <c r="R42" s="646"/>
      <c r="S42" s="655" t="s">
        <v>5</v>
      </c>
      <c r="T42" s="658"/>
      <c r="U42" s="260"/>
      <c r="V42" s="260"/>
      <c r="W42" s="260"/>
      <c r="X42" s="260"/>
      <c r="Y42" s="260"/>
      <c r="Z42" s="10"/>
      <c r="AA42" s="58"/>
      <c r="AB42" s="58"/>
      <c r="AC42" s="58"/>
      <c r="AD42" s="58"/>
      <c r="AE42" s="58"/>
      <c r="AF42" s="58"/>
    </row>
    <row r="43" spans="1:32" s="16" customFormat="1" ht="12.75" hidden="1" customHeight="1">
      <c r="A43" s="660"/>
      <c r="B43" s="656"/>
      <c r="C43" s="653"/>
      <c r="D43" s="654"/>
      <c r="E43" s="653"/>
      <c r="F43" s="654"/>
      <c r="G43" s="646"/>
      <c r="H43" s="646"/>
      <c r="I43" s="60" t="s">
        <v>8</v>
      </c>
      <c r="J43" s="61" t="s">
        <v>9</v>
      </c>
      <c r="K43" s="60" t="s">
        <v>10</v>
      </c>
      <c r="L43" s="61" t="s">
        <v>11</v>
      </c>
      <c r="M43" s="648" t="s">
        <v>12</v>
      </c>
      <c r="N43" s="650"/>
      <c r="O43" s="653"/>
      <c r="P43" s="654"/>
      <c r="Q43" s="646"/>
      <c r="R43" s="646"/>
      <c r="S43" s="656"/>
      <c r="T43" s="658"/>
      <c r="U43" s="260"/>
      <c r="V43" s="260"/>
      <c r="W43" s="260"/>
      <c r="X43" s="260"/>
      <c r="Y43" s="260"/>
      <c r="Z43" s="10"/>
      <c r="AA43" s="58"/>
      <c r="AB43" s="58"/>
      <c r="AC43" s="58"/>
      <c r="AD43" s="58"/>
      <c r="AE43" s="58"/>
      <c r="AF43" s="58"/>
    </row>
    <row r="44" spans="1:32" s="16" customFormat="1" ht="12.75" hidden="1" customHeight="1">
      <c r="A44" s="661"/>
      <c r="B44" s="657"/>
      <c r="C44" s="19" t="s">
        <v>13</v>
      </c>
      <c r="D44" s="19" t="s">
        <v>14</v>
      </c>
      <c r="E44" s="61" t="s">
        <v>13</v>
      </c>
      <c r="F44" s="19" t="s">
        <v>14</v>
      </c>
      <c r="G44" s="19" t="s">
        <v>13</v>
      </c>
      <c r="H44" s="19" t="s">
        <v>14</v>
      </c>
      <c r="I44" s="61" t="s">
        <v>13</v>
      </c>
      <c r="J44" s="19" t="s">
        <v>14</v>
      </c>
      <c r="K44" s="61" t="s">
        <v>13</v>
      </c>
      <c r="L44" s="19" t="s">
        <v>14</v>
      </c>
      <c r="M44" s="19"/>
      <c r="N44" s="19"/>
      <c r="O44" s="61" t="s">
        <v>13</v>
      </c>
      <c r="P44" s="19" t="s">
        <v>14</v>
      </c>
      <c r="Q44" s="19" t="s">
        <v>13</v>
      </c>
      <c r="R44" s="19" t="s">
        <v>14</v>
      </c>
      <c r="S44" s="657"/>
      <c r="T44" s="10"/>
      <c r="U44" s="260"/>
      <c r="V44" s="260"/>
      <c r="W44" s="260"/>
      <c r="X44" s="260"/>
      <c r="Y44" s="260"/>
      <c r="Z44" s="10"/>
      <c r="AA44" s="58" t="s">
        <v>79</v>
      </c>
      <c r="AB44" s="58" t="s">
        <v>80</v>
      </c>
      <c r="AC44" s="58" t="s">
        <v>81</v>
      </c>
      <c r="AD44" s="58" t="s">
        <v>82</v>
      </c>
      <c r="AE44" s="58" t="s">
        <v>83</v>
      </c>
      <c r="AF44" s="58" t="s">
        <v>84</v>
      </c>
    </row>
    <row r="45" spans="1:32" s="16" customFormat="1" ht="12.75" hidden="1" customHeight="1">
      <c r="A45" s="24" t="s">
        <v>85</v>
      </c>
      <c r="B45" s="18">
        <f>B25+7</f>
        <v>43178</v>
      </c>
      <c r="C45" s="19">
        <v>130</v>
      </c>
      <c r="D45" s="19">
        <v>1800</v>
      </c>
      <c r="E45" s="354">
        <v>255</v>
      </c>
      <c r="F45" s="26">
        <v>3358</v>
      </c>
      <c r="G45" s="19">
        <f t="shared" ref="G45:G57" si="15">E45-C45</f>
        <v>125</v>
      </c>
      <c r="H45" s="19">
        <f t="shared" ref="H45:H57" si="16">F45-D45</f>
        <v>1558</v>
      </c>
      <c r="I45" s="25"/>
      <c r="J45" s="25"/>
      <c r="K45" s="26"/>
      <c r="L45" s="26"/>
      <c r="M45" s="20">
        <f t="shared" ref="M45:M56" si="17">I45+K45</f>
        <v>0</v>
      </c>
      <c r="N45" s="20">
        <f t="shared" ref="N45:N56" si="18">J45+L45</f>
        <v>0</v>
      </c>
      <c r="O45" s="25"/>
      <c r="P45" s="25"/>
      <c r="Q45" s="26">
        <v>43</v>
      </c>
      <c r="R45" s="26">
        <v>1059</v>
      </c>
      <c r="S45" s="63"/>
      <c r="AA45" s="58">
        <f>H41</f>
        <v>12</v>
      </c>
      <c r="AB45" s="58" t="str">
        <f>E41</f>
        <v>JVT-TCU-013-S</v>
      </c>
      <c r="AC45" s="64" t="s">
        <v>90</v>
      </c>
      <c r="AD45" s="58" t="str">
        <f t="shared" ref="AD45:AD56" si="19">A45</f>
        <v>SHA</v>
      </c>
      <c r="AE45" s="58">
        <f t="shared" ref="AE45:AE56" si="20">C45</f>
        <v>130</v>
      </c>
      <c r="AF45" s="65">
        <f t="shared" ref="AF45:AF56" si="21">E45</f>
        <v>255</v>
      </c>
    </row>
    <row r="46" spans="1:32" s="16" customFormat="1" ht="12.75" hidden="1" customHeight="1">
      <c r="A46" s="24" t="s">
        <v>86</v>
      </c>
      <c r="B46" s="18">
        <f>B26+7</f>
        <v>43179</v>
      </c>
      <c r="C46" s="19">
        <v>220</v>
      </c>
      <c r="D46" s="19">
        <v>2750</v>
      </c>
      <c r="E46" s="354">
        <v>290</v>
      </c>
      <c r="F46" s="26">
        <v>2700</v>
      </c>
      <c r="G46" s="19">
        <f t="shared" si="15"/>
        <v>70</v>
      </c>
      <c r="H46" s="19">
        <f t="shared" si="16"/>
        <v>-50</v>
      </c>
      <c r="I46" s="26"/>
      <c r="J46" s="26"/>
      <c r="K46" s="26"/>
      <c r="L46" s="26"/>
      <c r="M46" s="20">
        <f t="shared" si="17"/>
        <v>0</v>
      </c>
      <c r="N46" s="20">
        <f t="shared" si="18"/>
        <v>0</v>
      </c>
      <c r="O46" s="26"/>
      <c r="P46" s="26"/>
      <c r="Q46" s="26">
        <v>97</v>
      </c>
      <c r="R46" s="26">
        <v>1100</v>
      </c>
      <c r="S46" s="63"/>
      <c r="AA46" s="58">
        <f>H41</f>
        <v>12</v>
      </c>
      <c r="AB46" s="58" t="str">
        <f>E41</f>
        <v>JVT-TCU-013-S</v>
      </c>
      <c r="AC46" s="64" t="s">
        <v>90</v>
      </c>
      <c r="AD46" s="58" t="str">
        <f t="shared" si="19"/>
        <v>NGB</v>
      </c>
      <c r="AE46" s="58">
        <f t="shared" si="20"/>
        <v>220</v>
      </c>
      <c r="AF46" s="65">
        <f t="shared" si="21"/>
        <v>290</v>
      </c>
    </row>
    <row r="47" spans="1:32" s="16" customFormat="1" ht="12.75" hidden="1" customHeight="1">
      <c r="A47" s="24" t="s">
        <v>93</v>
      </c>
      <c r="B47" s="18">
        <f>B27+7</f>
        <v>43181</v>
      </c>
      <c r="C47" s="19"/>
      <c r="D47" s="19"/>
      <c r="E47" s="62"/>
      <c r="F47" s="20"/>
      <c r="G47" s="19">
        <f t="shared" si="15"/>
        <v>0</v>
      </c>
      <c r="H47" s="19">
        <f t="shared" si="16"/>
        <v>0</v>
      </c>
      <c r="I47" s="25"/>
      <c r="J47" s="25"/>
      <c r="K47" s="20"/>
      <c r="L47" s="20"/>
      <c r="M47" s="20">
        <f t="shared" si="17"/>
        <v>0</v>
      </c>
      <c r="N47" s="20">
        <f t="shared" si="18"/>
        <v>0</v>
      </c>
      <c r="O47" s="25"/>
      <c r="P47" s="25"/>
      <c r="Q47" s="20"/>
      <c r="R47" s="20"/>
      <c r="S47" s="63"/>
      <c r="AA47" s="58">
        <f>H41</f>
        <v>12</v>
      </c>
      <c r="AB47" s="58" t="str">
        <f>E41</f>
        <v>JVT-TCU-013-S</v>
      </c>
      <c r="AC47" s="64" t="s">
        <v>90</v>
      </c>
      <c r="AD47" s="58" t="str">
        <f t="shared" si="19"/>
        <v>SWA</v>
      </c>
      <c r="AE47" s="58">
        <f t="shared" si="20"/>
        <v>0</v>
      </c>
      <c r="AF47" s="65">
        <f t="shared" si="21"/>
        <v>0</v>
      </c>
    </row>
    <row r="48" spans="1:32" s="16" customFormat="1" ht="12.75" hidden="1" customHeight="1">
      <c r="A48" s="24" t="s">
        <v>365</v>
      </c>
      <c r="B48" s="18">
        <f>B28+7</f>
        <v>43182</v>
      </c>
      <c r="C48" s="19">
        <v>290</v>
      </c>
      <c r="D48" s="19">
        <v>3700</v>
      </c>
      <c r="E48" s="354">
        <v>305</v>
      </c>
      <c r="F48" s="26">
        <v>2800</v>
      </c>
      <c r="G48" s="19">
        <f t="shared" si="15"/>
        <v>15</v>
      </c>
      <c r="H48" s="19">
        <f t="shared" si="16"/>
        <v>-900</v>
      </c>
      <c r="I48" s="20"/>
      <c r="J48" s="20"/>
      <c r="K48" s="20"/>
      <c r="L48" s="20"/>
      <c r="M48" s="20">
        <f t="shared" si="17"/>
        <v>0</v>
      </c>
      <c r="N48" s="20">
        <f t="shared" si="18"/>
        <v>0</v>
      </c>
      <c r="O48" s="25"/>
      <c r="P48" s="25"/>
      <c r="Q48" s="20">
        <v>168</v>
      </c>
      <c r="R48" s="20">
        <v>1450</v>
      </c>
      <c r="S48" s="63"/>
      <c r="AA48" s="58">
        <f>H41</f>
        <v>12</v>
      </c>
      <c r="AB48" s="58" t="str">
        <f>E41</f>
        <v>JVT-TCU-013-S</v>
      </c>
      <c r="AC48" s="64" t="s">
        <v>90</v>
      </c>
      <c r="AD48" s="58" t="str">
        <f t="shared" si="19"/>
        <v>HUA</v>
      </c>
      <c r="AE48" s="58">
        <f t="shared" si="20"/>
        <v>290</v>
      </c>
      <c r="AF48" s="65">
        <f t="shared" si="21"/>
        <v>305</v>
      </c>
    </row>
    <row r="49" spans="1:32" s="16" customFormat="1" ht="12.75" hidden="1" customHeight="1">
      <c r="A49" s="24" t="s">
        <v>94</v>
      </c>
      <c r="B49" s="18" t="s">
        <v>95</v>
      </c>
      <c r="C49" s="19">
        <v>90</v>
      </c>
      <c r="D49" s="19">
        <v>1600</v>
      </c>
      <c r="E49" s="354">
        <v>23</v>
      </c>
      <c r="F49" s="26">
        <v>453</v>
      </c>
      <c r="G49" s="19">
        <f t="shared" si="15"/>
        <v>-67</v>
      </c>
      <c r="H49" s="19">
        <f t="shared" si="16"/>
        <v>-1147</v>
      </c>
      <c r="I49" s="20"/>
      <c r="J49" s="20"/>
      <c r="K49" s="20"/>
      <c r="L49" s="20"/>
      <c r="M49" s="20">
        <f t="shared" si="17"/>
        <v>0</v>
      </c>
      <c r="N49" s="20">
        <f t="shared" si="18"/>
        <v>0</v>
      </c>
      <c r="O49" s="25"/>
      <c r="P49" s="25"/>
      <c r="Q49" s="74">
        <v>19</v>
      </c>
      <c r="R49" s="26">
        <v>333</v>
      </c>
      <c r="S49" s="63"/>
      <c r="AA49" s="58">
        <f>H41</f>
        <v>12</v>
      </c>
      <c r="AB49" s="58" t="str">
        <f>E41</f>
        <v>JVT-TCU-013-S</v>
      </c>
      <c r="AC49" s="64" t="s">
        <v>90</v>
      </c>
      <c r="AD49" s="58" t="str">
        <f t="shared" si="19"/>
        <v>WUH</v>
      </c>
      <c r="AE49" s="58">
        <f t="shared" si="20"/>
        <v>90</v>
      </c>
      <c r="AF49" s="65">
        <f t="shared" si="21"/>
        <v>23</v>
      </c>
    </row>
    <row r="50" spans="1:32" s="16" customFormat="1" ht="12.75" hidden="1" customHeight="1">
      <c r="A50" s="24" t="s">
        <v>96</v>
      </c>
      <c r="B50" s="18" t="s">
        <v>97</v>
      </c>
      <c r="C50" s="19">
        <v>50</v>
      </c>
      <c r="D50" s="19">
        <v>800</v>
      </c>
      <c r="E50" s="62">
        <v>31</v>
      </c>
      <c r="F50" s="20">
        <v>759</v>
      </c>
      <c r="G50" s="19">
        <f t="shared" si="15"/>
        <v>-19</v>
      </c>
      <c r="H50" s="19">
        <f t="shared" si="16"/>
        <v>-41</v>
      </c>
      <c r="I50" s="20"/>
      <c r="J50" s="20"/>
      <c r="K50" s="20"/>
      <c r="L50" s="20"/>
      <c r="M50" s="20">
        <f t="shared" si="17"/>
        <v>0</v>
      </c>
      <c r="N50" s="20">
        <f t="shared" si="18"/>
        <v>0</v>
      </c>
      <c r="O50" s="26"/>
      <c r="P50" s="26"/>
      <c r="Q50" s="20"/>
      <c r="R50" s="20"/>
      <c r="S50" s="63"/>
      <c r="AA50" s="58">
        <f>H41</f>
        <v>12</v>
      </c>
      <c r="AB50" s="58" t="str">
        <f>E41</f>
        <v>JVT-TCU-013-S</v>
      </c>
      <c r="AC50" s="64" t="s">
        <v>90</v>
      </c>
      <c r="AD50" s="58" t="str">
        <f t="shared" si="19"/>
        <v>DLC</v>
      </c>
      <c r="AE50" s="58">
        <f t="shared" si="20"/>
        <v>50</v>
      </c>
      <c r="AF50" s="65">
        <f t="shared" si="21"/>
        <v>31</v>
      </c>
    </row>
    <row r="51" spans="1:32" s="16" customFormat="1" ht="12.75" hidden="1" customHeight="1">
      <c r="A51" s="24" t="s">
        <v>58</v>
      </c>
      <c r="B51" s="18" t="s">
        <v>98</v>
      </c>
      <c r="C51" s="19">
        <v>50</v>
      </c>
      <c r="D51" s="19">
        <v>800</v>
      </c>
      <c r="E51" s="62">
        <v>27</v>
      </c>
      <c r="F51" s="20">
        <v>702</v>
      </c>
      <c r="G51" s="19">
        <f t="shared" si="15"/>
        <v>-23</v>
      </c>
      <c r="H51" s="19">
        <f t="shared" si="16"/>
        <v>-98</v>
      </c>
      <c r="I51" s="20"/>
      <c r="J51" s="20"/>
      <c r="K51" s="20"/>
      <c r="L51" s="20"/>
      <c r="M51" s="20">
        <f t="shared" si="17"/>
        <v>0</v>
      </c>
      <c r="N51" s="20">
        <f t="shared" si="18"/>
        <v>0</v>
      </c>
      <c r="O51" s="20"/>
      <c r="P51" s="20"/>
      <c r="Q51" s="20"/>
      <c r="R51" s="20"/>
      <c r="S51" s="63"/>
      <c r="AA51" s="58">
        <f>H41</f>
        <v>12</v>
      </c>
      <c r="AB51" s="58" t="str">
        <f>E41</f>
        <v>JVT-TCU-013-S</v>
      </c>
      <c r="AC51" s="64" t="s">
        <v>90</v>
      </c>
      <c r="AD51" s="58" t="str">
        <f t="shared" si="19"/>
        <v>TSN</v>
      </c>
      <c r="AE51" s="58">
        <f t="shared" si="20"/>
        <v>50</v>
      </c>
      <c r="AF51" s="65">
        <f t="shared" si="21"/>
        <v>27</v>
      </c>
    </row>
    <row r="52" spans="1:32" s="16" customFormat="1" ht="12.75" hidden="1" customHeight="1">
      <c r="A52" s="24" t="s">
        <v>99</v>
      </c>
      <c r="B52" s="27" t="s">
        <v>100</v>
      </c>
      <c r="C52" s="19"/>
      <c r="D52" s="19"/>
      <c r="E52" s="62">
        <v>122</v>
      </c>
      <c r="F52" s="20">
        <v>3050</v>
      </c>
      <c r="G52" s="19">
        <f t="shared" si="15"/>
        <v>122</v>
      </c>
      <c r="H52" s="19">
        <f t="shared" si="16"/>
        <v>3050</v>
      </c>
      <c r="I52" s="20"/>
      <c r="J52" s="20"/>
      <c r="K52" s="20"/>
      <c r="L52" s="20"/>
      <c r="M52" s="20">
        <f t="shared" si="17"/>
        <v>0</v>
      </c>
      <c r="N52" s="20">
        <f t="shared" si="18"/>
        <v>0</v>
      </c>
      <c r="O52" s="20"/>
      <c r="P52" s="20"/>
      <c r="Q52" s="20">
        <v>62</v>
      </c>
      <c r="R52" s="66">
        <v>1550</v>
      </c>
      <c r="S52" s="63"/>
      <c r="AA52" s="58">
        <f>H41</f>
        <v>12</v>
      </c>
      <c r="AB52" s="58" t="str">
        <f>E41</f>
        <v>JVT-TCU-013-S</v>
      </c>
      <c r="AC52" s="64" t="s">
        <v>90</v>
      </c>
      <c r="AD52" s="58" t="str">
        <f t="shared" si="19"/>
        <v>HAK</v>
      </c>
      <c r="AE52" s="58">
        <f t="shared" si="20"/>
        <v>0</v>
      </c>
      <c r="AF52" s="65">
        <f t="shared" si="21"/>
        <v>122</v>
      </c>
    </row>
    <row r="53" spans="1:32" s="16" customFormat="1" ht="12.75" hidden="1" customHeight="1">
      <c r="A53" s="24" t="s">
        <v>101</v>
      </c>
      <c r="B53" s="27" t="s">
        <v>102</v>
      </c>
      <c r="C53" s="19"/>
      <c r="D53" s="19"/>
      <c r="E53" s="354">
        <v>18</v>
      </c>
      <c r="F53" s="26">
        <v>300</v>
      </c>
      <c r="G53" s="19">
        <f t="shared" si="15"/>
        <v>18</v>
      </c>
      <c r="H53" s="19">
        <f t="shared" si="16"/>
        <v>300</v>
      </c>
      <c r="I53" s="20"/>
      <c r="J53" s="20"/>
      <c r="K53" s="20"/>
      <c r="L53" s="20"/>
      <c r="M53" s="20">
        <f t="shared" si="17"/>
        <v>0</v>
      </c>
      <c r="N53" s="20">
        <f t="shared" si="18"/>
        <v>0</v>
      </c>
      <c r="O53" s="20"/>
      <c r="P53" s="20"/>
      <c r="Q53" s="20"/>
      <c r="R53" s="20"/>
      <c r="S53" s="63"/>
      <c r="AA53" s="58">
        <f>H41</f>
        <v>12</v>
      </c>
      <c r="AB53" s="58" t="str">
        <f>E41</f>
        <v>JVT-TCU-013-S</v>
      </c>
      <c r="AC53" s="64" t="s">
        <v>90</v>
      </c>
      <c r="AD53" s="58" t="str">
        <f t="shared" si="19"/>
        <v>XMN</v>
      </c>
      <c r="AE53" s="58">
        <f t="shared" si="20"/>
        <v>0</v>
      </c>
      <c r="AF53" s="65">
        <f t="shared" si="21"/>
        <v>18</v>
      </c>
    </row>
    <row r="54" spans="1:32" s="16" customFormat="1" ht="12.75" hidden="1" customHeight="1">
      <c r="A54" s="24"/>
      <c r="B54" s="18"/>
      <c r="C54" s="19"/>
      <c r="D54" s="19"/>
      <c r="E54" s="62">
        <v>-26</v>
      </c>
      <c r="F54" s="20">
        <v>-702</v>
      </c>
      <c r="G54" s="19">
        <f t="shared" si="15"/>
        <v>-26</v>
      </c>
      <c r="H54" s="19">
        <f t="shared" si="16"/>
        <v>-702</v>
      </c>
      <c r="I54" s="20"/>
      <c r="J54" s="20"/>
      <c r="K54" s="20"/>
      <c r="L54" s="20"/>
      <c r="M54" s="20">
        <f t="shared" si="17"/>
        <v>0</v>
      </c>
      <c r="N54" s="20">
        <f t="shared" si="18"/>
        <v>0</v>
      </c>
      <c r="O54" s="67"/>
      <c r="P54" s="67"/>
      <c r="Q54" s="20"/>
      <c r="R54" s="20"/>
      <c r="S54" s="63"/>
      <c r="AA54" s="58">
        <f>H41</f>
        <v>12</v>
      </c>
      <c r="AB54" s="58" t="str">
        <f>E41</f>
        <v>JVT-TCU-013-S</v>
      </c>
      <c r="AC54" s="64" t="s">
        <v>90</v>
      </c>
      <c r="AD54" s="58">
        <f t="shared" si="19"/>
        <v>0</v>
      </c>
      <c r="AE54" s="58">
        <f t="shared" si="20"/>
        <v>0</v>
      </c>
      <c r="AF54" s="65">
        <f t="shared" si="21"/>
        <v>-26</v>
      </c>
    </row>
    <row r="55" spans="1:32" s="16" customFormat="1" ht="12.75" hidden="1" customHeight="1">
      <c r="A55" s="24" t="s">
        <v>21</v>
      </c>
      <c r="B55" s="257" t="s">
        <v>279</v>
      </c>
      <c r="C55" s="19"/>
      <c r="D55" s="19"/>
      <c r="E55" s="62">
        <v>53</v>
      </c>
      <c r="F55" s="20">
        <v>610</v>
      </c>
      <c r="G55" s="19">
        <f t="shared" si="15"/>
        <v>53</v>
      </c>
      <c r="H55" s="19">
        <f t="shared" si="16"/>
        <v>610</v>
      </c>
      <c r="I55" s="20"/>
      <c r="J55" s="20"/>
      <c r="K55" s="20"/>
      <c r="L55" s="20"/>
      <c r="M55" s="20">
        <f t="shared" si="17"/>
        <v>0</v>
      </c>
      <c r="N55" s="20">
        <f t="shared" si="18"/>
        <v>0</v>
      </c>
      <c r="O55" s="20"/>
      <c r="P55" s="20"/>
      <c r="Q55" s="20">
        <v>53</v>
      </c>
      <c r="R55" s="20">
        <v>610</v>
      </c>
      <c r="S55" s="63"/>
      <c r="AA55" s="58">
        <f>H41</f>
        <v>12</v>
      </c>
      <c r="AB55" s="58" t="str">
        <f>E41</f>
        <v>JVT-TCU-013-S</v>
      </c>
      <c r="AC55" s="64" t="s">
        <v>90</v>
      </c>
      <c r="AD55" s="58" t="str">
        <f t="shared" si="19"/>
        <v>COSCO T/S</v>
      </c>
      <c r="AE55" s="58">
        <f t="shared" si="20"/>
        <v>0</v>
      </c>
      <c r="AF55" s="65">
        <f t="shared" si="21"/>
        <v>53</v>
      </c>
    </row>
    <row r="56" spans="1:32" s="16" customFormat="1" ht="12.75" hidden="1" customHeight="1">
      <c r="A56" s="24" t="s">
        <v>87</v>
      </c>
      <c r="B56" s="257" t="s">
        <v>364</v>
      </c>
      <c r="C56" s="19">
        <v>20</v>
      </c>
      <c r="D56" s="19">
        <v>450</v>
      </c>
      <c r="E56" s="62">
        <v>4</v>
      </c>
      <c r="F56" s="20">
        <v>17</v>
      </c>
      <c r="G56" s="19">
        <f t="shared" si="15"/>
        <v>-16</v>
      </c>
      <c r="H56" s="19">
        <f t="shared" si="16"/>
        <v>-433</v>
      </c>
      <c r="I56" s="20"/>
      <c r="J56" s="20"/>
      <c r="K56" s="20"/>
      <c r="L56" s="20"/>
      <c r="M56" s="20">
        <f t="shared" si="17"/>
        <v>0</v>
      </c>
      <c r="N56" s="20">
        <f t="shared" si="18"/>
        <v>0</v>
      </c>
      <c r="O56" s="26"/>
      <c r="P56" s="26"/>
      <c r="Q56" s="26"/>
      <c r="R56" s="26"/>
      <c r="S56" s="63"/>
      <c r="AA56" s="58">
        <f>H41</f>
        <v>12</v>
      </c>
      <c r="AB56" s="58" t="str">
        <f>E41</f>
        <v>JVT-TCU-013-S</v>
      </c>
      <c r="AC56" s="64" t="s">
        <v>90</v>
      </c>
      <c r="AD56" s="58" t="str">
        <f t="shared" si="19"/>
        <v>COSCO T/S</v>
      </c>
      <c r="AE56" s="58">
        <f t="shared" si="20"/>
        <v>20</v>
      </c>
      <c r="AF56" s="65">
        <f t="shared" si="21"/>
        <v>4</v>
      </c>
    </row>
    <row r="57" spans="1:32" s="16" customFormat="1" ht="12.75" hidden="1" customHeight="1">
      <c r="A57" s="24" t="s">
        <v>88</v>
      </c>
      <c r="B57" s="28"/>
      <c r="C57" s="29">
        <v>812</v>
      </c>
      <c r="D57" s="29">
        <v>11368</v>
      </c>
      <c r="E57" s="68">
        <f>SUM(E45:E56)</f>
        <v>1102</v>
      </c>
      <c r="F57" s="30">
        <f>SUM(F45:F56)</f>
        <v>14047</v>
      </c>
      <c r="G57" s="29">
        <f t="shared" si="15"/>
        <v>290</v>
      </c>
      <c r="H57" s="29">
        <f t="shared" si="16"/>
        <v>2679</v>
      </c>
      <c r="I57" s="31">
        <f t="shared" ref="I57:R57" si="22">SUM(I45:I56)</f>
        <v>0</v>
      </c>
      <c r="J57" s="31">
        <f t="shared" si="22"/>
        <v>0</v>
      </c>
      <c r="K57" s="31">
        <f t="shared" si="22"/>
        <v>0</v>
      </c>
      <c r="L57" s="31">
        <f t="shared" si="22"/>
        <v>0</v>
      </c>
      <c r="M57" s="31">
        <f t="shared" si="22"/>
        <v>0</v>
      </c>
      <c r="N57" s="31">
        <f t="shared" si="22"/>
        <v>0</v>
      </c>
      <c r="O57" s="20">
        <f t="shared" si="22"/>
        <v>0</v>
      </c>
      <c r="P57" s="31">
        <f t="shared" si="22"/>
        <v>0</v>
      </c>
      <c r="Q57" s="31">
        <f t="shared" si="22"/>
        <v>442</v>
      </c>
      <c r="R57" s="31">
        <f t="shared" si="22"/>
        <v>6102</v>
      </c>
      <c r="S57" s="63"/>
      <c r="AA57" s="58"/>
      <c r="AB57" s="58"/>
      <c r="AC57" s="64"/>
      <c r="AD57" s="58"/>
      <c r="AE57" s="58"/>
      <c r="AF57" s="58"/>
    </row>
    <row r="58" spans="1:32" s="16" customFormat="1" ht="12.75" hidden="1" customHeight="1">
      <c r="A58" s="69">
        <f>D57/C57</f>
        <v>14</v>
      </c>
      <c r="C58" s="70">
        <f>F57-E58</f>
        <v>14045.642857142857</v>
      </c>
      <c r="E58" s="258">
        <f>E57/C57</f>
        <v>1.3571428571428572</v>
      </c>
      <c r="F58" s="258">
        <f>F57/D57</f>
        <v>1.2356615059817031</v>
      </c>
      <c r="I58" s="71" t="s">
        <v>89</v>
      </c>
      <c r="J58" s="72">
        <f>E57/C57</f>
        <v>1.3571428571428572</v>
      </c>
      <c r="K58" s="71"/>
      <c r="L58" s="71">
        <f>C57*0.9</f>
        <v>730.80000000000007</v>
      </c>
      <c r="M58" s="71"/>
      <c r="N58" s="71"/>
      <c r="O58" s="88" t="s">
        <v>173</v>
      </c>
      <c r="P58" s="71"/>
      <c r="Q58" s="73"/>
      <c r="R58" s="16" t="s">
        <v>174</v>
      </c>
      <c r="AA58" s="58"/>
      <c r="AB58" s="58"/>
      <c r="AC58" s="64"/>
      <c r="AD58" s="58"/>
      <c r="AE58" s="58"/>
      <c r="AF58" s="58"/>
    </row>
    <row r="59" spans="1:32" s="79" customFormat="1" hidden="1">
      <c r="A59" s="79" t="s">
        <v>104</v>
      </c>
      <c r="C59" s="79" t="s">
        <v>107</v>
      </c>
    </row>
    <row r="60" spans="1:32" hidden="1"/>
    <row r="61" spans="1:32" s="12" customFormat="1" ht="12.75" hidden="1" customHeight="1">
      <c r="A61" s="75" t="s">
        <v>90</v>
      </c>
      <c r="B61" s="76" t="s">
        <v>416</v>
      </c>
      <c r="C61" s="77"/>
      <c r="D61" s="49"/>
      <c r="E61" s="76" t="s">
        <v>509</v>
      </c>
      <c r="F61" s="49"/>
      <c r="G61" s="75" t="s">
        <v>73</v>
      </c>
      <c r="H61" s="50">
        <v>13</v>
      </c>
      <c r="I61" s="49"/>
      <c r="J61" s="49" t="s">
        <v>74</v>
      </c>
      <c r="K61" s="49"/>
      <c r="L61" s="49"/>
      <c r="M61" s="78"/>
      <c r="N61" s="78"/>
      <c r="O61" s="78"/>
      <c r="P61" s="78"/>
      <c r="Q61" s="78"/>
      <c r="R61" s="78"/>
      <c r="S61" s="78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32" s="16" customFormat="1" ht="12.75" hidden="1" customHeight="1">
      <c r="A62" s="659" t="s">
        <v>6</v>
      </c>
      <c r="B62" s="655" t="s">
        <v>7</v>
      </c>
      <c r="C62" s="651" t="s">
        <v>75</v>
      </c>
      <c r="D62" s="652"/>
      <c r="E62" s="651" t="s">
        <v>76</v>
      </c>
      <c r="F62" s="652"/>
      <c r="G62" s="646" t="s">
        <v>77</v>
      </c>
      <c r="H62" s="646"/>
      <c r="I62" s="648" t="s">
        <v>78</v>
      </c>
      <c r="J62" s="649"/>
      <c r="K62" s="649"/>
      <c r="L62" s="649"/>
      <c r="M62" s="649"/>
      <c r="N62" s="650"/>
      <c r="O62" s="651" t="s">
        <v>91</v>
      </c>
      <c r="P62" s="652"/>
      <c r="Q62" s="646" t="s">
        <v>172</v>
      </c>
      <c r="R62" s="646"/>
      <c r="S62" s="655" t="s">
        <v>5</v>
      </c>
      <c r="T62" s="658"/>
      <c r="U62" s="260"/>
      <c r="V62" s="260"/>
      <c r="W62" s="260"/>
      <c r="X62" s="260"/>
      <c r="Y62" s="260"/>
      <c r="Z62" s="10"/>
      <c r="AA62" s="58"/>
      <c r="AB62" s="58"/>
      <c r="AC62" s="58"/>
      <c r="AD62" s="58"/>
      <c r="AE62" s="58"/>
      <c r="AF62" s="58"/>
    </row>
    <row r="63" spans="1:32" s="16" customFormat="1" ht="12.75" hidden="1" customHeight="1">
      <c r="A63" s="660"/>
      <c r="B63" s="656"/>
      <c r="C63" s="653"/>
      <c r="D63" s="654"/>
      <c r="E63" s="653"/>
      <c r="F63" s="654"/>
      <c r="G63" s="646"/>
      <c r="H63" s="646"/>
      <c r="I63" s="60" t="s">
        <v>8</v>
      </c>
      <c r="J63" s="61" t="s">
        <v>9</v>
      </c>
      <c r="K63" s="60" t="s">
        <v>10</v>
      </c>
      <c r="L63" s="61" t="s">
        <v>11</v>
      </c>
      <c r="M63" s="648" t="s">
        <v>12</v>
      </c>
      <c r="N63" s="650"/>
      <c r="O63" s="653"/>
      <c r="P63" s="654"/>
      <c r="Q63" s="646"/>
      <c r="R63" s="646"/>
      <c r="S63" s="656"/>
      <c r="T63" s="658"/>
      <c r="U63" s="260"/>
      <c r="V63" s="260"/>
      <c r="W63" s="260"/>
      <c r="X63" s="260"/>
      <c r="Y63" s="260"/>
      <c r="Z63" s="10"/>
      <c r="AA63" s="58"/>
      <c r="AB63" s="58"/>
      <c r="AC63" s="58"/>
      <c r="AD63" s="58"/>
      <c r="AE63" s="58"/>
      <c r="AF63" s="58"/>
    </row>
    <row r="64" spans="1:32" s="16" customFormat="1" ht="12.75" hidden="1" customHeight="1">
      <c r="A64" s="661"/>
      <c r="B64" s="657"/>
      <c r="C64" s="19" t="s">
        <v>13</v>
      </c>
      <c r="D64" s="19" t="s">
        <v>14</v>
      </c>
      <c r="E64" s="61" t="s">
        <v>13</v>
      </c>
      <c r="F64" s="19" t="s">
        <v>14</v>
      </c>
      <c r="G64" s="19" t="s">
        <v>13</v>
      </c>
      <c r="H64" s="19" t="s">
        <v>14</v>
      </c>
      <c r="I64" s="61" t="s">
        <v>13</v>
      </c>
      <c r="J64" s="19" t="s">
        <v>14</v>
      </c>
      <c r="K64" s="61" t="s">
        <v>13</v>
      </c>
      <c r="L64" s="19" t="s">
        <v>14</v>
      </c>
      <c r="M64" s="19"/>
      <c r="N64" s="19"/>
      <c r="O64" s="61" t="s">
        <v>13</v>
      </c>
      <c r="P64" s="19" t="s">
        <v>14</v>
      </c>
      <c r="Q64" s="19" t="s">
        <v>13</v>
      </c>
      <c r="R64" s="19" t="s">
        <v>14</v>
      </c>
      <c r="S64" s="657"/>
      <c r="T64" s="10"/>
      <c r="U64" s="260"/>
      <c r="V64" s="260"/>
      <c r="W64" s="260"/>
      <c r="X64" s="260"/>
      <c r="Y64" s="260"/>
      <c r="Z64" s="10"/>
      <c r="AA64" s="58" t="s">
        <v>79</v>
      </c>
      <c r="AB64" s="58" t="s">
        <v>80</v>
      </c>
      <c r="AC64" s="58" t="s">
        <v>81</v>
      </c>
      <c r="AD64" s="58" t="s">
        <v>82</v>
      </c>
      <c r="AE64" s="58" t="s">
        <v>83</v>
      </c>
      <c r="AF64" s="58" t="s">
        <v>84</v>
      </c>
    </row>
    <row r="65" spans="1:32" s="16" customFormat="1" ht="12.75" hidden="1" customHeight="1">
      <c r="A65" s="24" t="s">
        <v>85</v>
      </c>
      <c r="B65" s="18">
        <f>B45+7</f>
        <v>43185</v>
      </c>
      <c r="C65" s="19">
        <v>130</v>
      </c>
      <c r="D65" s="19">
        <v>1800</v>
      </c>
      <c r="E65" s="354">
        <v>269</v>
      </c>
      <c r="F65" s="26">
        <v>3702</v>
      </c>
      <c r="G65" s="19">
        <f t="shared" ref="G65:G77" si="23">E65-C65</f>
        <v>139</v>
      </c>
      <c r="H65" s="19">
        <f t="shared" ref="H65:H77" si="24">F65-D65</f>
        <v>1902</v>
      </c>
      <c r="I65" s="25"/>
      <c r="J65" s="25"/>
      <c r="K65" s="26"/>
      <c r="L65" s="26"/>
      <c r="M65" s="20">
        <f t="shared" ref="M65:M76" si="25">I65+K65</f>
        <v>0</v>
      </c>
      <c r="N65" s="20">
        <f t="shared" ref="N65:N76" si="26">J65+L65</f>
        <v>0</v>
      </c>
      <c r="O65" s="25"/>
      <c r="P65" s="25"/>
      <c r="Q65" s="26">
        <v>38</v>
      </c>
      <c r="R65" s="26">
        <v>826</v>
      </c>
      <c r="S65" s="63"/>
      <c r="AA65" s="58">
        <f>H61</f>
        <v>13</v>
      </c>
      <c r="AB65" s="58" t="str">
        <f>E61</f>
        <v>JVT-NU3-016-S</v>
      </c>
      <c r="AC65" s="64" t="s">
        <v>90</v>
      </c>
      <c r="AD65" s="58" t="str">
        <f t="shared" ref="AD65:AD76" si="27">A65</f>
        <v>SHA</v>
      </c>
      <c r="AE65" s="58">
        <f t="shared" ref="AE65:AE76" si="28">C65</f>
        <v>130</v>
      </c>
      <c r="AF65" s="65">
        <f t="shared" ref="AF65:AF76" si="29">E65</f>
        <v>269</v>
      </c>
    </row>
    <row r="66" spans="1:32" s="16" customFormat="1" ht="12.75" hidden="1" customHeight="1">
      <c r="A66" s="24" t="s">
        <v>86</v>
      </c>
      <c r="B66" s="18">
        <f>B46+7</f>
        <v>43186</v>
      </c>
      <c r="C66" s="19">
        <v>220</v>
      </c>
      <c r="D66" s="19">
        <v>2750</v>
      </c>
      <c r="E66" s="354">
        <v>287</v>
      </c>
      <c r="F66" s="26">
        <v>2950</v>
      </c>
      <c r="G66" s="19">
        <f t="shared" si="23"/>
        <v>67</v>
      </c>
      <c r="H66" s="19">
        <f t="shared" si="24"/>
        <v>200</v>
      </c>
      <c r="I66" s="26"/>
      <c r="J66" s="26"/>
      <c r="K66" s="26"/>
      <c r="L66" s="26"/>
      <c r="M66" s="20">
        <f t="shared" si="25"/>
        <v>0</v>
      </c>
      <c r="N66" s="20">
        <f t="shared" si="26"/>
        <v>0</v>
      </c>
      <c r="O66" s="26"/>
      <c r="P66" s="26"/>
      <c r="Q66" s="26">
        <v>132</v>
      </c>
      <c r="R66" s="26">
        <v>1525</v>
      </c>
      <c r="S66" s="63"/>
      <c r="AA66" s="58">
        <f>H61</f>
        <v>13</v>
      </c>
      <c r="AB66" s="58" t="str">
        <f>E61</f>
        <v>JVT-NU3-016-S</v>
      </c>
      <c r="AC66" s="64" t="s">
        <v>90</v>
      </c>
      <c r="AD66" s="58" t="str">
        <f t="shared" si="27"/>
        <v>NGB</v>
      </c>
      <c r="AE66" s="58">
        <f t="shared" si="28"/>
        <v>220</v>
      </c>
      <c r="AF66" s="65">
        <f t="shared" si="29"/>
        <v>287</v>
      </c>
    </row>
    <row r="67" spans="1:32" s="16" customFormat="1" ht="12.75" hidden="1" customHeight="1">
      <c r="A67" s="24" t="s">
        <v>93</v>
      </c>
      <c r="B67" s="18">
        <f>B47+7</f>
        <v>43188</v>
      </c>
      <c r="C67" s="19"/>
      <c r="D67" s="19"/>
      <c r="E67" s="62"/>
      <c r="F67" s="20"/>
      <c r="G67" s="19">
        <f t="shared" si="23"/>
        <v>0</v>
      </c>
      <c r="H67" s="19">
        <f t="shared" si="24"/>
        <v>0</v>
      </c>
      <c r="I67" s="25"/>
      <c r="J67" s="25"/>
      <c r="K67" s="20"/>
      <c r="L67" s="20"/>
      <c r="M67" s="20">
        <f t="shared" si="25"/>
        <v>0</v>
      </c>
      <c r="N67" s="20">
        <f t="shared" si="26"/>
        <v>0</v>
      </c>
      <c r="O67" s="25"/>
      <c r="P67" s="25"/>
      <c r="Q67" s="20"/>
      <c r="R67" s="20"/>
      <c r="S67" s="63"/>
      <c r="AA67" s="58">
        <f>H61</f>
        <v>13</v>
      </c>
      <c r="AB67" s="58" t="str">
        <f>E61</f>
        <v>JVT-NU3-016-S</v>
      </c>
      <c r="AC67" s="64" t="s">
        <v>90</v>
      </c>
      <c r="AD67" s="58" t="str">
        <f t="shared" si="27"/>
        <v>SWA</v>
      </c>
      <c r="AE67" s="58">
        <f t="shared" si="28"/>
        <v>0</v>
      </c>
      <c r="AF67" s="65">
        <f t="shared" si="29"/>
        <v>0</v>
      </c>
    </row>
    <row r="68" spans="1:32" s="16" customFormat="1" ht="12.75" hidden="1" customHeight="1">
      <c r="A68" s="24" t="s">
        <v>365</v>
      </c>
      <c r="B68" s="18">
        <f>B48+7</f>
        <v>43189</v>
      </c>
      <c r="C68" s="19">
        <v>290</v>
      </c>
      <c r="D68" s="19">
        <v>3700</v>
      </c>
      <c r="E68" s="354">
        <v>330</v>
      </c>
      <c r="F68" s="26">
        <v>3100</v>
      </c>
      <c r="G68" s="19">
        <f t="shared" si="23"/>
        <v>40</v>
      </c>
      <c r="H68" s="19">
        <f t="shared" si="24"/>
        <v>-600</v>
      </c>
      <c r="I68" s="20"/>
      <c r="J68" s="20"/>
      <c r="K68" s="20"/>
      <c r="L68" s="20"/>
      <c r="M68" s="20">
        <f t="shared" si="25"/>
        <v>0</v>
      </c>
      <c r="N68" s="20">
        <f t="shared" si="26"/>
        <v>0</v>
      </c>
      <c r="O68" s="25"/>
      <c r="P68" s="25"/>
      <c r="Q68" s="26">
        <v>180</v>
      </c>
      <c r="R68" s="26">
        <v>1900</v>
      </c>
      <c r="S68" s="63"/>
      <c r="AA68" s="58">
        <f>H61</f>
        <v>13</v>
      </c>
      <c r="AB68" s="58" t="str">
        <f>E61</f>
        <v>JVT-NU3-016-S</v>
      </c>
      <c r="AC68" s="64" t="s">
        <v>90</v>
      </c>
      <c r="AD68" s="58" t="str">
        <f t="shared" si="27"/>
        <v>HUA</v>
      </c>
      <c r="AE68" s="58">
        <f t="shared" si="28"/>
        <v>290</v>
      </c>
      <c r="AF68" s="65">
        <f t="shared" si="29"/>
        <v>330</v>
      </c>
    </row>
    <row r="69" spans="1:32" s="16" customFormat="1" ht="12.75" hidden="1" customHeight="1">
      <c r="A69" s="24" t="s">
        <v>94</v>
      </c>
      <c r="B69" s="18" t="s">
        <v>95</v>
      </c>
      <c r="C69" s="19">
        <v>90</v>
      </c>
      <c r="D69" s="19">
        <v>1600</v>
      </c>
      <c r="E69" s="354">
        <v>36</v>
      </c>
      <c r="F69" s="26">
        <v>477</v>
      </c>
      <c r="G69" s="67">
        <f>E69-C69</f>
        <v>-54</v>
      </c>
      <c r="H69" s="19">
        <f t="shared" si="24"/>
        <v>-1123</v>
      </c>
      <c r="I69" s="20"/>
      <c r="J69" s="20"/>
      <c r="K69" s="20"/>
      <c r="L69" s="20"/>
      <c r="M69" s="20">
        <f t="shared" si="25"/>
        <v>0</v>
      </c>
      <c r="N69" s="20">
        <f t="shared" si="26"/>
        <v>0</v>
      </c>
      <c r="O69" s="25"/>
      <c r="P69" s="25"/>
      <c r="Q69" s="74">
        <v>31</v>
      </c>
      <c r="R69" s="26">
        <v>365</v>
      </c>
      <c r="S69" s="63"/>
      <c r="AA69" s="58">
        <f>H61</f>
        <v>13</v>
      </c>
      <c r="AB69" s="58" t="str">
        <f>E61</f>
        <v>JVT-NU3-016-S</v>
      </c>
      <c r="AC69" s="64" t="s">
        <v>90</v>
      </c>
      <c r="AD69" s="58" t="str">
        <f t="shared" si="27"/>
        <v>WUH</v>
      </c>
      <c r="AE69" s="58">
        <f t="shared" si="28"/>
        <v>90</v>
      </c>
      <c r="AF69" s="65">
        <f t="shared" si="29"/>
        <v>36</v>
      </c>
    </row>
    <row r="70" spans="1:32" s="16" customFormat="1" ht="12.75" hidden="1" customHeight="1">
      <c r="A70" s="24" t="s">
        <v>96</v>
      </c>
      <c r="B70" s="18" t="s">
        <v>97</v>
      </c>
      <c r="C70" s="19">
        <v>50</v>
      </c>
      <c r="D70" s="19">
        <v>800</v>
      </c>
      <c r="E70" s="354">
        <v>25</v>
      </c>
      <c r="F70" s="26">
        <v>612</v>
      </c>
      <c r="G70" s="19">
        <f t="shared" si="23"/>
        <v>-25</v>
      </c>
      <c r="H70" s="19">
        <f t="shared" si="24"/>
        <v>-188</v>
      </c>
      <c r="I70" s="20"/>
      <c r="J70" s="20"/>
      <c r="K70" s="20"/>
      <c r="L70" s="20"/>
      <c r="M70" s="20">
        <f t="shared" si="25"/>
        <v>0</v>
      </c>
      <c r="N70" s="20">
        <f t="shared" si="26"/>
        <v>0</v>
      </c>
      <c r="O70" s="26"/>
      <c r="P70" s="26"/>
      <c r="Q70" s="26">
        <v>25</v>
      </c>
      <c r="R70" s="26">
        <v>612</v>
      </c>
      <c r="S70" s="63"/>
      <c r="AA70" s="58">
        <f>H61</f>
        <v>13</v>
      </c>
      <c r="AB70" s="58" t="str">
        <f>E61</f>
        <v>JVT-NU3-016-S</v>
      </c>
      <c r="AC70" s="64" t="s">
        <v>90</v>
      </c>
      <c r="AD70" s="58" t="str">
        <f t="shared" si="27"/>
        <v>DLC</v>
      </c>
      <c r="AE70" s="58">
        <f t="shared" si="28"/>
        <v>50</v>
      </c>
      <c r="AF70" s="65">
        <f t="shared" si="29"/>
        <v>25</v>
      </c>
    </row>
    <row r="71" spans="1:32" s="16" customFormat="1" ht="12.75" hidden="1" customHeight="1">
      <c r="A71" s="24" t="s">
        <v>58</v>
      </c>
      <c r="B71" s="18" t="s">
        <v>98</v>
      </c>
      <c r="C71" s="19">
        <v>50</v>
      </c>
      <c r="D71" s="19">
        <v>800</v>
      </c>
      <c r="E71" s="354">
        <v>89</v>
      </c>
      <c r="F71" s="26">
        <v>2104</v>
      </c>
      <c r="G71" s="19">
        <f t="shared" si="23"/>
        <v>39</v>
      </c>
      <c r="H71" s="19">
        <f t="shared" si="24"/>
        <v>1304</v>
      </c>
      <c r="I71" s="20"/>
      <c r="J71" s="20"/>
      <c r="K71" s="20"/>
      <c r="L71" s="20"/>
      <c r="M71" s="20">
        <f t="shared" si="25"/>
        <v>0</v>
      </c>
      <c r="N71" s="20">
        <f t="shared" si="26"/>
        <v>0</v>
      </c>
      <c r="O71" s="20"/>
      <c r="P71" s="20"/>
      <c r="Q71" s="26">
        <v>89</v>
      </c>
      <c r="R71" s="26">
        <v>2104</v>
      </c>
      <c r="S71" s="63"/>
      <c r="AA71" s="58">
        <f>H61</f>
        <v>13</v>
      </c>
      <c r="AB71" s="58" t="str">
        <f>E61</f>
        <v>JVT-NU3-016-S</v>
      </c>
      <c r="AC71" s="64" t="s">
        <v>90</v>
      </c>
      <c r="AD71" s="58" t="str">
        <f t="shared" si="27"/>
        <v>TSN</v>
      </c>
      <c r="AE71" s="58">
        <f t="shared" si="28"/>
        <v>50</v>
      </c>
      <c r="AF71" s="65">
        <f t="shared" si="29"/>
        <v>89</v>
      </c>
    </row>
    <row r="72" spans="1:32" s="16" customFormat="1" ht="12.75" hidden="1" customHeight="1">
      <c r="A72" s="24" t="s">
        <v>99</v>
      </c>
      <c r="B72" s="27" t="s">
        <v>100</v>
      </c>
      <c r="C72" s="19"/>
      <c r="D72" s="19"/>
      <c r="E72" s="354">
        <v>30</v>
      </c>
      <c r="F72" s="26">
        <v>750</v>
      </c>
      <c r="G72" s="19">
        <f t="shared" si="23"/>
        <v>30</v>
      </c>
      <c r="H72" s="19">
        <f t="shared" si="24"/>
        <v>750</v>
      </c>
      <c r="I72" s="20"/>
      <c r="J72" s="20"/>
      <c r="K72" s="20"/>
      <c r="L72" s="20"/>
      <c r="M72" s="20">
        <f t="shared" si="25"/>
        <v>0</v>
      </c>
      <c r="N72" s="20">
        <f t="shared" si="26"/>
        <v>0</v>
      </c>
      <c r="O72" s="20"/>
      <c r="P72" s="20"/>
      <c r="Q72" s="26">
        <v>30</v>
      </c>
      <c r="R72" s="414">
        <v>750</v>
      </c>
      <c r="S72" s="63"/>
      <c r="AA72" s="58">
        <f>H61</f>
        <v>13</v>
      </c>
      <c r="AB72" s="58" t="str">
        <f>E61</f>
        <v>JVT-NU3-016-S</v>
      </c>
      <c r="AC72" s="64" t="s">
        <v>90</v>
      </c>
      <c r="AD72" s="58" t="str">
        <f t="shared" si="27"/>
        <v>HAK</v>
      </c>
      <c r="AE72" s="58">
        <f t="shared" si="28"/>
        <v>0</v>
      </c>
      <c r="AF72" s="65">
        <f t="shared" si="29"/>
        <v>30</v>
      </c>
    </row>
    <row r="73" spans="1:32" s="16" customFormat="1" ht="12.75" hidden="1" customHeight="1">
      <c r="A73" s="24" t="s">
        <v>101</v>
      </c>
      <c r="B73" s="27" t="s">
        <v>102</v>
      </c>
      <c r="C73" s="19"/>
      <c r="D73" s="19"/>
      <c r="E73" s="354">
        <v>2</v>
      </c>
      <c r="F73" s="26">
        <v>59</v>
      </c>
      <c r="G73" s="19">
        <f t="shared" si="23"/>
        <v>2</v>
      </c>
      <c r="H73" s="19">
        <f t="shared" si="24"/>
        <v>59</v>
      </c>
      <c r="I73" s="20"/>
      <c r="J73" s="20"/>
      <c r="K73" s="20"/>
      <c r="L73" s="20"/>
      <c r="M73" s="20">
        <f t="shared" si="25"/>
        <v>0</v>
      </c>
      <c r="N73" s="20">
        <f t="shared" si="26"/>
        <v>0</v>
      </c>
      <c r="O73" s="20"/>
      <c r="P73" s="20"/>
      <c r="Q73" s="20"/>
      <c r="R73" s="20"/>
      <c r="S73" s="63"/>
      <c r="AA73" s="58">
        <f>H61</f>
        <v>13</v>
      </c>
      <c r="AB73" s="58" t="str">
        <f>E61</f>
        <v>JVT-NU3-016-S</v>
      </c>
      <c r="AC73" s="64" t="s">
        <v>90</v>
      </c>
      <c r="AD73" s="58" t="str">
        <f t="shared" si="27"/>
        <v>XMN</v>
      </c>
      <c r="AE73" s="58">
        <f t="shared" si="28"/>
        <v>0</v>
      </c>
      <c r="AF73" s="65">
        <f t="shared" si="29"/>
        <v>2</v>
      </c>
    </row>
    <row r="74" spans="1:32" s="16" customFormat="1" ht="12.75" hidden="1" customHeight="1">
      <c r="A74" s="24"/>
      <c r="B74" s="18"/>
      <c r="C74" s="19"/>
      <c r="D74" s="19"/>
      <c r="E74" s="62"/>
      <c r="F74" s="20"/>
      <c r="G74" s="19">
        <f t="shared" si="23"/>
        <v>0</v>
      </c>
      <c r="H74" s="19">
        <f t="shared" si="24"/>
        <v>0</v>
      </c>
      <c r="I74" s="20"/>
      <c r="J74" s="20"/>
      <c r="K74" s="20"/>
      <c r="L74" s="20"/>
      <c r="M74" s="20">
        <f t="shared" si="25"/>
        <v>0</v>
      </c>
      <c r="N74" s="20">
        <f t="shared" si="26"/>
        <v>0</v>
      </c>
      <c r="O74" s="67"/>
      <c r="P74" s="67"/>
      <c r="Q74" s="20"/>
      <c r="R74" s="20"/>
      <c r="S74" s="63"/>
      <c r="AA74" s="58">
        <f>H61</f>
        <v>13</v>
      </c>
      <c r="AB74" s="58" t="str">
        <f>E61</f>
        <v>JVT-NU3-016-S</v>
      </c>
      <c r="AC74" s="64" t="s">
        <v>90</v>
      </c>
      <c r="AD74" s="58">
        <f t="shared" si="27"/>
        <v>0</v>
      </c>
      <c r="AE74" s="58">
        <f t="shared" si="28"/>
        <v>0</v>
      </c>
      <c r="AF74" s="65">
        <f t="shared" si="29"/>
        <v>0</v>
      </c>
    </row>
    <row r="75" spans="1:32" s="16" customFormat="1" ht="12.75" hidden="1" customHeight="1">
      <c r="A75" s="24" t="s">
        <v>21</v>
      </c>
      <c r="B75" s="374" t="s">
        <v>34</v>
      </c>
      <c r="C75" s="19"/>
      <c r="D75" s="19"/>
      <c r="E75" s="354">
        <v>50</v>
      </c>
      <c r="F75" s="26">
        <v>820</v>
      </c>
      <c r="G75" s="19">
        <f t="shared" si="23"/>
        <v>50</v>
      </c>
      <c r="H75" s="19">
        <f t="shared" si="24"/>
        <v>820</v>
      </c>
      <c r="I75" s="20"/>
      <c r="J75" s="20"/>
      <c r="K75" s="20"/>
      <c r="L75" s="20"/>
      <c r="M75" s="20">
        <f t="shared" si="25"/>
        <v>0</v>
      </c>
      <c r="N75" s="20">
        <f t="shared" si="26"/>
        <v>0</v>
      </c>
      <c r="O75" s="20"/>
      <c r="P75" s="20"/>
      <c r="Q75" s="26">
        <v>2</v>
      </c>
      <c r="R75" s="26">
        <v>40</v>
      </c>
      <c r="S75" s="63"/>
      <c r="AA75" s="58">
        <f>H61</f>
        <v>13</v>
      </c>
      <c r="AB75" s="58" t="str">
        <f>E61</f>
        <v>JVT-NU3-016-S</v>
      </c>
      <c r="AC75" s="64" t="s">
        <v>90</v>
      </c>
      <c r="AD75" s="58" t="str">
        <f t="shared" si="27"/>
        <v>COSCO T/S</v>
      </c>
      <c r="AE75" s="58">
        <f t="shared" si="28"/>
        <v>0</v>
      </c>
      <c r="AF75" s="65">
        <f t="shared" si="29"/>
        <v>50</v>
      </c>
    </row>
    <row r="76" spans="1:32" s="16" customFormat="1" ht="12.75" hidden="1" customHeight="1">
      <c r="A76" s="24" t="s">
        <v>21</v>
      </c>
      <c r="B76" s="374" t="s">
        <v>97</v>
      </c>
      <c r="C76" s="19">
        <v>20</v>
      </c>
      <c r="D76" s="19">
        <v>450</v>
      </c>
      <c r="E76" s="62"/>
      <c r="F76" s="20"/>
      <c r="G76" s="19">
        <f t="shared" si="23"/>
        <v>-20</v>
      </c>
      <c r="H76" s="19">
        <f t="shared" si="24"/>
        <v>-450</v>
      </c>
      <c r="I76" s="20"/>
      <c r="J76" s="20"/>
      <c r="K76" s="20"/>
      <c r="L76" s="20"/>
      <c r="M76" s="20">
        <f t="shared" si="25"/>
        <v>0</v>
      </c>
      <c r="N76" s="20">
        <f t="shared" si="26"/>
        <v>0</v>
      </c>
      <c r="O76" s="26"/>
      <c r="P76" s="26"/>
      <c r="Q76" s="26"/>
      <c r="R76" s="26"/>
      <c r="S76" s="63"/>
      <c r="AA76" s="58">
        <f>H61</f>
        <v>13</v>
      </c>
      <c r="AB76" s="58" t="str">
        <f>E61</f>
        <v>JVT-NU3-016-S</v>
      </c>
      <c r="AC76" s="64" t="s">
        <v>90</v>
      </c>
      <c r="AD76" s="58" t="str">
        <f t="shared" si="27"/>
        <v>COSCO T/S</v>
      </c>
      <c r="AE76" s="58">
        <f t="shared" si="28"/>
        <v>20</v>
      </c>
      <c r="AF76" s="65">
        <f t="shared" si="29"/>
        <v>0</v>
      </c>
    </row>
    <row r="77" spans="1:32" s="16" customFormat="1" ht="12.75" hidden="1" customHeight="1">
      <c r="A77" s="24" t="s">
        <v>88</v>
      </c>
      <c r="B77" s="28"/>
      <c r="C77" s="29">
        <v>830</v>
      </c>
      <c r="D77" s="29">
        <v>11620</v>
      </c>
      <c r="E77" s="68">
        <f>SUM(E65:E76)</f>
        <v>1118</v>
      </c>
      <c r="F77" s="30">
        <f>SUM(F65:F76)</f>
        <v>14574</v>
      </c>
      <c r="G77" s="29">
        <f t="shared" si="23"/>
        <v>288</v>
      </c>
      <c r="H77" s="29">
        <f t="shared" si="24"/>
        <v>2954</v>
      </c>
      <c r="I77" s="31">
        <f t="shared" ref="I77:R77" si="30">SUM(I65:I76)</f>
        <v>0</v>
      </c>
      <c r="J77" s="31">
        <f t="shared" si="30"/>
        <v>0</v>
      </c>
      <c r="K77" s="31">
        <f t="shared" si="30"/>
        <v>0</v>
      </c>
      <c r="L77" s="31">
        <f t="shared" si="30"/>
        <v>0</v>
      </c>
      <c r="M77" s="31">
        <f t="shared" si="30"/>
        <v>0</v>
      </c>
      <c r="N77" s="31">
        <f t="shared" si="30"/>
        <v>0</v>
      </c>
      <c r="O77" s="20">
        <f t="shared" si="30"/>
        <v>0</v>
      </c>
      <c r="P77" s="31">
        <f t="shared" si="30"/>
        <v>0</v>
      </c>
      <c r="Q77" s="31">
        <f t="shared" si="30"/>
        <v>527</v>
      </c>
      <c r="R77" s="31">
        <f t="shared" si="30"/>
        <v>8122</v>
      </c>
      <c r="S77" s="63"/>
      <c r="AA77" s="58"/>
      <c r="AB77" s="58"/>
      <c r="AC77" s="64"/>
      <c r="AD77" s="58"/>
      <c r="AE77" s="58"/>
      <c r="AF77" s="58"/>
    </row>
    <row r="78" spans="1:32" s="16" customFormat="1" ht="12.75" hidden="1" customHeight="1">
      <c r="A78" s="69">
        <f>D77/C77</f>
        <v>14</v>
      </c>
      <c r="C78" s="70">
        <f>F77-E78</f>
        <v>14572.653012048193</v>
      </c>
      <c r="E78" s="258">
        <f>E77/C77</f>
        <v>1.346987951807229</v>
      </c>
      <c r="F78" s="258">
        <f>F77/D77</f>
        <v>1.2542168674698795</v>
      </c>
      <c r="I78" s="71" t="s">
        <v>89</v>
      </c>
      <c r="J78" s="72">
        <f>E77/C77</f>
        <v>1.346987951807229</v>
      </c>
      <c r="K78" s="71"/>
      <c r="L78" s="71">
        <f>C77*0.9</f>
        <v>747</v>
      </c>
      <c r="M78" s="71"/>
      <c r="N78" s="71"/>
      <c r="O78" s="88" t="s">
        <v>173</v>
      </c>
      <c r="P78" s="71"/>
      <c r="Q78" s="73"/>
      <c r="R78" s="16" t="s">
        <v>174</v>
      </c>
      <c r="AA78" s="58"/>
      <c r="AB78" s="58"/>
      <c r="AC78" s="64"/>
      <c r="AD78" s="58"/>
      <c r="AE78" s="58"/>
      <c r="AF78" s="58"/>
    </row>
    <row r="79" spans="1:32" s="79" customFormat="1" hidden="1">
      <c r="A79" s="79" t="s">
        <v>104</v>
      </c>
    </row>
    <row r="80" spans="1:32" hidden="1"/>
    <row r="81" spans="1:32" s="12" customFormat="1" ht="12.75" hidden="1" customHeight="1">
      <c r="A81" s="75" t="s">
        <v>90</v>
      </c>
      <c r="B81" s="76" t="s">
        <v>420</v>
      </c>
      <c r="C81" s="77"/>
      <c r="D81" s="49"/>
      <c r="E81" s="76" t="s">
        <v>430</v>
      </c>
      <c r="F81" s="49"/>
      <c r="G81" s="75" t="s">
        <v>0</v>
      </c>
      <c r="H81" s="50">
        <v>14</v>
      </c>
      <c r="I81" s="49"/>
      <c r="J81" s="49" t="s">
        <v>74</v>
      </c>
      <c r="K81" s="49"/>
      <c r="L81" s="49"/>
      <c r="M81" s="78"/>
      <c r="N81" s="78"/>
      <c r="O81" s="78"/>
      <c r="P81" s="78"/>
      <c r="Q81" s="78"/>
      <c r="R81" s="78"/>
      <c r="S81" s="78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32" s="16" customFormat="1" ht="12.75" hidden="1" customHeight="1">
      <c r="A82" s="659" t="s">
        <v>6</v>
      </c>
      <c r="B82" s="655" t="s">
        <v>7</v>
      </c>
      <c r="C82" s="651" t="s">
        <v>1</v>
      </c>
      <c r="D82" s="652"/>
      <c r="E82" s="651" t="s">
        <v>2</v>
      </c>
      <c r="F82" s="652"/>
      <c r="G82" s="646" t="s">
        <v>3</v>
      </c>
      <c r="H82" s="646"/>
      <c r="I82" s="648" t="s">
        <v>4</v>
      </c>
      <c r="J82" s="649"/>
      <c r="K82" s="649"/>
      <c r="L82" s="649"/>
      <c r="M82" s="649"/>
      <c r="N82" s="650"/>
      <c r="O82" s="651" t="s">
        <v>91</v>
      </c>
      <c r="P82" s="652"/>
      <c r="Q82" s="646" t="s">
        <v>172</v>
      </c>
      <c r="R82" s="646"/>
      <c r="S82" s="655" t="s">
        <v>5</v>
      </c>
      <c r="T82" s="658"/>
      <c r="U82" s="344"/>
      <c r="V82" s="344"/>
      <c r="W82" s="344"/>
      <c r="X82" s="344"/>
      <c r="Y82" s="344"/>
      <c r="Z82" s="344"/>
      <c r="AA82" s="58"/>
      <c r="AB82" s="58"/>
      <c r="AC82" s="58"/>
      <c r="AD82" s="58"/>
      <c r="AE82" s="58"/>
      <c r="AF82" s="58"/>
    </row>
    <row r="83" spans="1:32" s="16" customFormat="1" ht="12.75" hidden="1" customHeight="1">
      <c r="A83" s="660"/>
      <c r="B83" s="656"/>
      <c r="C83" s="653"/>
      <c r="D83" s="654"/>
      <c r="E83" s="653"/>
      <c r="F83" s="654"/>
      <c r="G83" s="646"/>
      <c r="H83" s="646"/>
      <c r="I83" s="345" t="s">
        <v>8</v>
      </c>
      <c r="J83" s="346" t="s">
        <v>9</v>
      </c>
      <c r="K83" s="345" t="s">
        <v>10</v>
      </c>
      <c r="L83" s="346" t="s">
        <v>11</v>
      </c>
      <c r="M83" s="648" t="s">
        <v>12</v>
      </c>
      <c r="N83" s="650"/>
      <c r="O83" s="653"/>
      <c r="P83" s="654"/>
      <c r="Q83" s="646"/>
      <c r="R83" s="646"/>
      <c r="S83" s="656"/>
      <c r="T83" s="658"/>
      <c r="U83" s="344"/>
      <c r="V83" s="344"/>
      <c r="W83" s="344"/>
      <c r="X83" s="344"/>
      <c r="Y83" s="344"/>
      <c r="Z83" s="344"/>
      <c r="AA83" s="58"/>
      <c r="AB83" s="58"/>
      <c r="AC83" s="58"/>
      <c r="AD83" s="58"/>
      <c r="AE83" s="58"/>
      <c r="AF83" s="58"/>
    </row>
    <row r="84" spans="1:32" s="16" customFormat="1" ht="12.75" hidden="1" customHeight="1">
      <c r="A84" s="661"/>
      <c r="B84" s="657"/>
      <c r="C84" s="342" t="s">
        <v>13</v>
      </c>
      <c r="D84" s="342" t="s">
        <v>14</v>
      </c>
      <c r="E84" s="346" t="s">
        <v>13</v>
      </c>
      <c r="F84" s="342" t="s">
        <v>14</v>
      </c>
      <c r="G84" s="342" t="s">
        <v>13</v>
      </c>
      <c r="H84" s="342" t="s">
        <v>14</v>
      </c>
      <c r="I84" s="346" t="s">
        <v>13</v>
      </c>
      <c r="J84" s="342" t="s">
        <v>14</v>
      </c>
      <c r="K84" s="346" t="s">
        <v>13</v>
      </c>
      <c r="L84" s="342" t="s">
        <v>14</v>
      </c>
      <c r="M84" s="342"/>
      <c r="N84" s="342"/>
      <c r="O84" s="346" t="s">
        <v>13</v>
      </c>
      <c r="P84" s="342" t="s">
        <v>14</v>
      </c>
      <c r="Q84" s="342" t="s">
        <v>13</v>
      </c>
      <c r="R84" s="342" t="s">
        <v>14</v>
      </c>
      <c r="S84" s="657"/>
      <c r="T84" s="344"/>
      <c r="U84" s="344"/>
      <c r="V84" s="344"/>
      <c r="W84" s="344"/>
      <c r="X84" s="344"/>
      <c r="Y84" s="344"/>
      <c r="Z84" s="344"/>
      <c r="AA84" s="58" t="s">
        <v>15</v>
      </c>
      <c r="AB84" s="58" t="s">
        <v>16</v>
      </c>
      <c r="AC84" s="58" t="s">
        <v>17</v>
      </c>
      <c r="AD84" s="58" t="s">
        <v>18</v>
      </c>
      <c r="AE84" s="58" t="s">
        <v>19</v>
      </c>
      <c r="AF84" s="58" t="s">
        <v>20</v>
      </c>
    </row>
    <row r="85" spans="1:32" s="16" customFormat="1" ht="12.75" hidden="1" customHeight="1">
      <c r="A85" s="24" t="s">
        <v>85</v>
      </c>
      <c r="B85" s="343">
        <f>B65+7</f>
        <v>43192</v>
      </c>
      <c r="C85" s="342">
        <v>130</v>
      </c>
      <c r="D85" s="342">
        <v>1800</v>
      </c>
      <c r="E85" s="354">
        <v>196</v>
      </c>
      <c r="F85" s="26">
        <v>2119</v>
      </c>
      <c r="G85" s="342">
        <f>E85-C85</f>
        <v>66</v>
      </c>
      <c r="H85" s="342">
        <f t="shared" ref="H85:H97" si="31">F85-D85</f>
        <v>319</v>
      </c>
      <c r="I85" s="25"/>
      <c r="J85" s="25"/>
      <c r="K85" s="26"/>
      <c r="L85" s="26"/>
      <c r="M85" s="20">
        <f t="shared" ref="M85:M96" si="32">I85+K85</f>
        <v>0</v>
      </c>
      <c r="N85" s="20">
        <f t="shared" ref="N85:N96" si="33">J85+L85</f>
        <v>0</v>
      </c>
      <c r="O85" s="25"/>
      <c r="P85" s="25"/>
      <c r="Q85" s="26">
        <v>23</v>
      </c>
      <c r="R85" s="26">
        <v>484</v>
      </c>
      <c r="S85" s="63"/>
      <c r="AA85" s="58">
        <f>H81</f>
        <v>14</v>
      </c>
      <c r="AB85" s="58" t="str">
        <f>E81</f>
        <v>JVT-TCZ-011-S</v>
      </c>
      <c r="AC85" s="64" t="s">
        <v>90</v>
      </c>
      <c r="AD85" s="58" t="str">
        <f t="shared" ref="AD85:AD96" si="34">A85</f>
        <v>SHA</v>
      </c>
      <c r="AE85" s="58">
        <f t="shared" ref="AE85:AE96" si="35">C85</f>
        <v>130</v>
      </c>
      <c r="AF85" s="65">
        <f>E85</f>
        <v>196</v>
      </c>
    </row>
    <row r="86" spans="1:32" s="16" customFormat="1" ht="12.75" hidden="1" customHeight="1">
      <c r="A86" s="24" t="s">
        <v>86</v>
      </c>
      <c r="B86" s="343">
        <f>B66+7</f>
        <v>43193</v>
      </c>
      <c r="C86" s="342">
        <v>220</v>
      </c>
      <c r="D86" s="342">
        <v>2750</v>
      </c>
      <c r="E86" s="354">
        <v>220</v>
      </c>
      <c r="F86" s="26">
        <v>2000</v>
      </c>
      <c r="G86" s="342">
        <f t="shared" ref="G86:G97" si="36">E86-C86</f>
        <v>0</v>
      </c>
      <c r="H86" s="342">
        <f t="shared" si="31"/>
        <v>-750</v>
      </c>
      <c r="I86" s="26"/>
      <c r="J86" s="26"/>
      <c r="K86" s="26"/>
      <c r="L86" s="26"/>
      <c r="M86" s="20">
        <f t="shared" si="32"/>
        <v>0</v>
      </c>
      <c r="N86" s="20">
        <f t="shared" si="33"/>
        <v>0</v>
      </c>
      <c r="O86" s="26"/>
      <c r="P86" s="26"/>
      <c r="Q86" s="26">
        <v>130</v>
      </c>
      <c r="R86" s="26">
        <v>1250</v>
      </c>
      <c r="S86" s="63"/>
      <c r="AA86" s="58">
        <f>H81</f>
        <v>14</v>
      </c>
      <c r="AB86" s="58" t="str">
        <f>E81</f>
        <v>JVT-TCZ-011-S</v>
      </c>
      <c r="AC86" s="64" t="s">
        <v>90</v>
      </c>
      <c r="AD86" s="58" t="str">
        <f t="shared" si="34"/>
        <v>NGB</v>
      </c>
      <c r="AE86" s="58">
        <f t="shared" si="35"/>
        <v>220</v>
      </c>
      <c r="AF86" s="65">
        <f t="shared" ref="AF86:AF96" si="37">E86</f>
        <v>220</v>
      </c>
    </row>
    <row r="87" spans="1:32" s="16" customFormat="1" ht="12.75" hidden="1" customHeight="1">
      <c r="A87" s="24" t="s">
        <v>93</v>
      </c>
      <c r="B87" s="343">
        <f>B67+7</f>
        <v>43195</v>
      </c>
      <c r="C87" s="342"/>
      <c r="D87" s="342"/>
      <c r="E87" s="62"/>
      <c r="F87" s="20"/>
      <c r="G87" s="342">
        <f t="shared" si="36"/>
        <v>0</v>
      </c>
      <c r="H87" s="342">
        <f t="shared" si="31"/>
        <v>0</v>
      </c>
      <c r="I87" s="25"/>
      <c r="J87" s="25"/>
      <c r="K87" s="20"/>
      <c r="L87" s="20"/>
      <c r="M87" s="20">
        <f t="shared" si="32"/>
        <v>0</v>
      </c>
      <c r="N87" s="20">
        <f t="shared" si="33"/>
        <v>0</v>
      </c>
      <c r="O87" s="25"/>
      <c r="P87" s="25"/>
      <c r="Q87" s="20"/>
      <c r="R87" s="20"/>
      <c r="S87" s="63"/>
      <c r="AA87" s="58">
        <f>H81</f>
        <v>14</v>
      </c>
      <c r="AB87" s="58" t="str">
        <f>E81</f>
        <v>JVT-TCZ-011-S</v>
      </c>
      <c r="AC87" s="64" t="s">
        <v>90</v>
      </c>
      <c r="AD87" s="58" t="str">
        <f t="shared" si="34"/>
        <v>SWA</v>
      </c>
      <c r="AE87" s="58">
        <f t="shared" si="35"/>
        <v>0</v>
      </c>
      <c r="AF87" s="65">
        <f t="shared" si="37"/>
        <v>0</v>
      </c>
    </row>
    <row r="88" spans="1:32" s="16" customFormat="1" ht="12.75" hidden="1" customHeight="1">
      <c r="A88" s="24" t="s">
        <v>365</v>
      </c>
      <c r="B88" s="343">
        <f>B68+7</f>
        <v>43196</v>
      </c>
      <c r="C88" s="342">
        <v>290</v>
      </c>
      <c r="D88" s="342">
        <v>3700</v>
      </c>
      <c r="E88" s="354">
        <v>290</v>
      </c>
      <c r="F88" s="26">
        <v>3100</v>
      </c>
      <c r="G88" s="342">
        <f t="shared" si="36"/>
        <v>0</v>
      </c>
      <c r="H88" s="342">
        <f t="shared" si="31"/>
        <v>-600</v>
      </c>
      <c r="I88" s="20"/>
      <c r="J88" s="20"/>
      <c r="K88" s="20"/>
      <c r="L88" s="20"/>
      <c r="M88" s="20">
        <f t="shared" si="32"/>
        <v>0</v>
      </c>
      <c r="N88" s="20">
        <f t="shared" si="33"/>
        <v>0</v>
      </c>
      <c r="O88" s="25"/>
      <c r="P88" s="25"/>
      <c r="Q88" s="20">
        <v>190</v>
      </c>
      <c r="R88" s="20">
        <v>1800</v>
      </c>
      <c r="S88" s="63"/>
      <c r="AA88" s="58">
        <f>H81</f>
        <v>14</v>
      </c>
      <c r="AB88" s="58" t="str">
        <f>E81</f>
        <v>JVT-TCZ-011-S</v>
      </c>
      <c r="AC88" s="64" t="s">
        <v>90</v>
      </c>
      <c r="AD88" s="58" t="str">
        <f t="shared" si="34"/>
        <v>HUA</v>
      </c>
      <c r="AE88" s="58">
        <f t="shared" si="35"/>
        <v>290</v>
      </c>
      <c r="AF88" s="65">
        <f t="shared" si="37"/>
        <v>290</v>
      </c>
    </row>
    <row r="89" spans="1:32" s="16" customFormat="1" ht="12.75" hidden="1" customHeight="1">
      <c r="A89" s="24" t="s">
        <v>33</v>
      </c>
      <c r="B89" s="343" t="s">
        <v>34</v>
      </c>
      <c r="C89" s="342">
        <v>90</v>
      </c>
      <c r="D89" s="342">
        <v>1600</v>
      </c>
      <c r="E89" s="354">
        <v>26</v>
      </c>
      <c r="F89" s="26">
        <v>137</v>
      </c>
      <c r="G89" s="342">
        <f t="shared" si="36"/>
        <v>-64</v>
      </c>
      <c r="H89" s="342">
        <f t="shared" si="31"/>
        <v>-1463</v>
      </c>
      <c r="I89" s="20"/>
      <c r="J89" s="20"/>
      <c r="K89" s="20"/>
      <c r="L89" s="20"/>
      <c r="M89" s="20">
        <f t="shared" si="32"/>
        <v>0</v>
      </c>
      <c r="N89" s="20">
        <f t="shared" si="33"/>
        <v>0</v>
      </c>
      <c r="O89" s="25"/>
      <c r="P89" s="25"/>
      <c r="Q89" s="74">
        <v>26</v>
      </c>
      <c r="R89" s="26">
        <v>137</v>
      </c>
      <c r="S89" s="63"/>
      <c r="AA89" s="58">
        <f>H81</f>
        <v>14</v>
      </c>
      <c r="AB89" s="58" t="str">
        <f>E81</f>
        <v>JVT-TCZ-011-S</v>
      </c>
      <c r="AC89" s="64" t="s">
        <v>90</v>
      </c>
      <c r="AD89" s="58" t="str">
        <f t="shared" si="34"/>
        <v>WUH</v>
      </c>
      <c r="AE89" s="58">
        <f t="shared" si="35"/>
        <v>90</v>
      </c>
      <c r="AF89" s="65">
        <f t="shared" si="37"/>
        <v>26</v>
      </c>
    </row>
    <row r="90" spans="1:32" s="16" customFormat="1" ht="12.75" hidden="1" customHeight="1">
      <c r="A90" s="24" t="s">
        <v>31</v>
      </c>
      <c r="B90" s="343" t="s">
        <v>97</v>
      </c>
      <c r="C90" s="342">
        <v>50</v>
      </c>
      <c r="D90" s="342">
        <v>800</v>
      </c>
      <c r="E90" s="354">
        <v>2</v>
      </c>
      <c r="F90" s="26">
        <v>12</v>
      </c>
      <c r="G90" s="342">
        <f t="shared" si="36"/>
        <v>-48</v>
      </c>
      <c r="H90" s="342">
        <f t="shared" si="31"/>
        <v>-788</v>
      </c>
      <c r="I90" s="20"/>
      <c r="J90" s="20"/>
      <c r="K90" s="20"/>
      <c r="L90" s="20"/>
      <c r="M90" s="20">
        <f t="shared" si="32"/>
        <v>0</v>
      </c>
      <c r="N90" s="20">
        <f t="shared" si="33"/>
        <v>0</v>
      </c>
      <c r="O90" s="26"/>
      <c r="P90" s="26"/>
      <c r="Q90" s="26">
        <v>2</v>
      </c>
      <c r="R90" s="26">
        <v>12</v>
      </c>
      <c r="S90" s="63"/>
      <c r="AA90" s="58">
        <f>H81</f>
        <v>14</v>
      </c>
      <c r="AB90" s="58" t="str">
        <f>E81</f>
        <v>JVT-TCZ-011-S</v>
      </c>
      <c r="AC90" s="64" t="s">
        <v>90</v>
      </c>
      <c r="AD90" s="58" t="str">
        <f t="shared" si="34"/>
        <v>DLC</v>
      </c>
      <c r="AE90" s="58">
        <f t="shared" si="35"/>
        <v>50</v>
      </c>
      <c r="AF90" s="65">
        <f t="shared" si="37"/>
        <v>2</v>
      </c>
    </row>
    <row r="91" spans="1:32" s="16" customFormat="1" ht="12.75" hidden="1" customHeight="1">
      <c r="A91" s="24" t="s">
        <v>32</v>
      </c>
      <c r="B91" s="343" t="s">
        <v>97</v>
      </c>
      <c r="C91" s="342">
        <v>50</v>
      </c>
      <c r="D91" s="342">
        <v>800</v>
      </c>
      <c r="E91" s="354">
        <v>93</v>
      </c>
      <c r="F91" s="26">
        <v>2175</v>
      </c>
      <c r="G91" s="342">
        <f t="shared" si="36"/>
        <v>43</v>
      </c>
      <c r="H91" s="342">
        <f t="shared" si="31"/>
        <v>1375</v>
      </c>
      <c r="I91" s="20"/>
      <c r="J91" s="20"/>
      <c r="K91" s="20"/>
      <c r="L91" s="20"/>
      <c r="M91" s="20">
        <f t="shared" si="32"/>
        <v>0</v>
      </c>
      <c r="N91" s="20">
        <f t="shared" si="33"/>
        <v>0</v>
      </c>
      <c r="O91" s="20"/>
      <c r="P91" s="20"/>
      <c r="Q91" s="26">
        <v>75</v>
      </c>
      <c r="R91" s="26">
        <v>1626</v>
      </c>
      <c r="S91" s="63"/>
      <c r="AA91" s="58">
        <f>H81</f>
        <v>14</v>
      </c>
      <c r="AB91" s="58" t="str">
        <f>E81</f>
        <v>JVT-TCZ-011-S</v>
      </c>
      <c r="AC91" s="64" t="s">
        <v>90</v>
      </c>
      <c r="AD91" s="58" t="str">
        <f t="shared" si="34"/>
        <v>TSN</v>
      </c>
      <c r="AE91" s="58">
        <f t="shared" si="35"/>
        <v>50</v>
      </c>
      <c r="AF91" s="65">
        <f t="shared" si="37"/>
        <v>93</v>
      </c>
    </row>
    <row r="92" spans="1:32" s="16" customFormat="1" ht="12.75" hidden="1" customHeight="1">
      <c r="A92" s="24" t="s">
        <v>99</v>
      </c>
      <c r="B92" s="27" t="s">
        <v>100</v>
      </c>
      <c r="C92" s="342"/>
      <c r="D92" s="342"/>
      <c r="E92" s="62">
        <v>30</v>
      </c>
      <c r="F92" s="20">
        <v>750</v>
      </c>
      <c r="G92" s="342">
        <f t="shared" si="36"/>
        <v>30</v>
      </c>
      <c r="H92" s="342">
        <f t="shared" si="31"/>
        <v>750</v>
      </c>
      <c r="I92" s="20"/>
      <c r="J92" s="20"/>
      <c r="K92" s="20"/>
      <c r="L92" s="20"/>
      <c r="M92" s="20">
        <f t="shared" si="32"/>
        <v>0</v>
      </c>
      <c r="N92" s="20">
        <f t="shared" si="33"/>
        <v>0</v>
      </c>
      <c r="O92" s="20"/>
      <c r="P92" s="20"/>
      <c r="Q92" s="20">
        <v>30</v>
      </c>
      <c r="R92" s="66">
        <v>750</v>
      </c>
      <c r="S92" s="63"/>
      <c r="AA92" s="58">
        <f>H81</f>
        <v>14</v>
      </c>
      <c r="AB92" s="58" t="str">
        <f>E81</f>
        <v>JVT-TCZ-011-S</v>
      </c>
      <c r="AC92" s="64" t="s">
        <v>90</v>
      </c>
      <c r="AD92" s="58" t="str">
        <f t="shared" si="34"/>
        <v>HAK</v>
      </c>
      <c r="AE92" s="58">
        <f t="shared" si="35"/>
        <v>0</v>
      </c>
      <c r="AF92" s="65">
        <f t="shared" si="37"/>
        <v>30</v>
      </c>
    </row>
    <row r="93" spans="1:32" s="16" customFormat="1" ht="12.75" hidden="1" customHeight="1">
      <c r="A93" s="24" t="s">
        <v>101</v>
      </c>
      <c r="B93" s="27" t="s">
        <v>100</v>
      </c>
      <c r="C93" s="342"/>
      <c r="D93" s="342"/>
      <c r="E93" s="354">
        <v>22</v>
      </c>
      <c r="F93" s="26">
        <v>462</v>
      </c>
      <c r="G93" s="342">
        <f t="shared" si="36"/>
        <v>22</v>
      </c>
      <c r="H93" s="342">
        <f t="shared" si="31"/>
        <v>462</v>
      </c>
      <c r="I93" s="20"/>
      <c r="J93" s="20"/>
      <c r="K93" s="20"/>
      <c r="L93" s="20"/>
      <c r="M93" s="20">
        <f t="shared" si="32"/>
        <v>0</v>
      </c>
      <c r="N93" s="20">
        <f t="shared" si="33"/>
        <v>0</v>
      </c>
      <c r="O93" s="20"/>
      <c r="P93" s="20"/>
      <c r="Q93" s="20"/>
      <c r="R93" s="20"/>
      <c r="S93" s="63"/>
      <c r="AA93" s="58">
        <f>H81</f>
        <v>14</v>
      </c>
      <c r="AB93" s="58" t="str">
        <f>E81</f>
        <v>JVT-TCZ-011-S</v>
      </c>
      <c r="AC93" s="64" t="s">
        <v>90</v>
      </c>
      <c r="AD93" s="58" t="str">
        <f t="shared" si="34"/>
        <v>XMN</v>
      </c>
      <c r="AE93" s="58">
        <f t="shared" si="35"/>
        <v>0</v>
      </c>
      <c r="AF93" s="65">
        <f t="shared" si="37"/>
        <v>22</v>
      </c>
    </row>
    <row r="94" spans="1:32" s="16" customFormat="1" ht="12.75" hidden="1" customHeight="1">
      <c r="A94" s="24"/>
      <c r="B94" s="343"/>
      <c r="C94" s="342"/>
      <c r="D94" s="342"/>
      <c r="E94" s="62"/>
      <c r="F94" s="20"/>
      <c r="G94" s="342">
        <f t="shared" si="36"/>
        <v>0</v>
      </c>
      <c r="H94" s="342">
        <f t="shared" si="31"/>
        <v>0</v>
      </c>
      <c r="I94" s="20"/>
      <c r="J94" s="20"/>
      <c r="K94" s="20"/>
      <c r="L94" s="20"/>
      <c r="M94" s="20">
        <f t="shared" si="32"/>
        <v>0</v>
      </c>
      <c r="N94" s="20">
        <f t="shared" si="33"/>
        <v>0</v>
      </c>
      <c r="O94" s="67"/>
      <c r="P94" s="67"/>
      <c r="Q94" s="20"/>
      <c r="R94" s="20"/>
      <c r="S94" s="63"/>
      <c r="AA94" s="58">
        <f>H81</f>
        <v>14</v>
      </c>
      <c r="AB94" s="58" t="str">
        <f>E81</f>
        <v>JVT-TCZ-011-S</v>
      </c>
      <c r="AC94" s="64" t="s">
        <v>90</v>
      </c>
      <c r="AD94" s="58">
        <f t="shared" si="34"/>
        <v>0</v>
      </c>
      <c r="AE94" s="58">
        <f t="shared" si="35"/>
        <v>0</v>
      </c>
      <c r="AF94" s="65">
        <f t="shared" si="37"/>
        <v>0</v>
      </c>
    </row>
    <row r="95" spans="1:32" s="16" customFormat="1" ht="12.75" hidden="1" customHeight="1">
      <c r="A95" s="24" t="s">
        <v>21</v>
      </c>
      <c r="B95" s="456" t="s">
        <v>34</v>
      </c>
      <c r="C95" s="342"/>
      <c r="D95" s="342"/>
      <c r="E95" s="354">
        <v>40</v>
      </c>
      <c r="F95" s="26">
        <v>970</v>
      </c>
      <c r="G95" s="342">
        <f t="shared" si="36"/>
        <v>40</v>
      </c>
      <c r="H95" s="342">
        <f>F95-D95</f>
        <v>970</v>
      </c>
      <c r="I95" s="20"/>
      <c r="J95" s="20"/>
      <c r="K95" s="20"/>
      <c r="L95" s="20"/>
      <c r="M95" s="20">
        <f t="shared" si="32"/>
        <v>0</v>
      </c>
      <c r="N95" s="20">
        <f t="shared" si="33"/>
        <v>0</v>
      </c>
      <c r="O95" s="20"/>
      <c r="P95" s="20"/>
      <c r="Q95" s="26">
        <v>40</v>
      </c>
      <c r="R95" s="26">
        <v>970</v>
      </c>
      <c r="S95" s="63"/>
      <c r="AA95" s="58">
        <f>H81</f>
        <v>14</v>
      </c>
      <c r="AB95" s="58" t="str">
        <f>E81</f>
        <v>JVT-TCZ-011-S</v>
      </c>
      <c r="AC95" s="64" t="s">
        <v>90</v>
      </c>
      <c r="AD95" s="58" t="str">
        <f t="shared" si="34"/>
        <v>COSCO T/S</v>
      </c>
      <c r="AE95" s="58">
        <f t="shared" si="35"/>
        <v>0</v>
      </c>
      <c r="AF95" s="65">
        <f t="shared" si="37"/>
        <v>40</v>
      </c>
    </row>
    <row r="96" spans="1:32" s="16" customFormat="1" ht="12.75" hidden="1" customHeight="1">
      <c r="A96" s="24" t="s">
        <v>21</v>
      </c>
      <c r="B96" s="456" t="s">
        <v>97</v>
      </c>
      <c r="C96" s="342">
        <v>20</v>
      </c>
      <c r="D96" s="342">
        <v>450</v>
      </c>
      <c r="E96" s="354">
        <v>66</v>
      </c>
      <c r="F96" s="26">
        <v>902</v>
      </c>
      <c r="G96" s="342">
        <f t="shared" si="36"/>
        <v>46</v>
      </c>
      <c r="H96" s="342">
        <f t="shared" si="31"/>
        <v>452</v>
      </c>
      <c r="I96" s="20"/>
      <c r="J96" s="20"/>
      <c r="K96" s="20"/>
      <c r="L96" s="20"/>
      <c r="M96" s="20">
        <f t="shared" si="32"/>
        <v>0</v>
      </c>
      <c r="N96" s="20">
        <f t="shared" si="33"/>
        <v>0</v>
      </c>
      <c r="O96" s="26"/>
      <c r="P96" s="26"/>
      <c r="Q96" s="26"/>
      <c r="R96" s="26"/>
      <c r="S96" s="63"/>
      <c r="AA96" s="58">
        <f>H81</f>
        <v>14</v>
      </c>
      <c r="AB96" s="58" t="str">
        <f>E81</f>
        <v>JVT-TCZ-011-S</v>
      </c>
      <c r="AC96" s="64" t="s">
        <v>90</v>
      </c>
      <c r="AD96" s="58" t="str">
        <f t="shared" si="34"/>
        <v>COSCO T/S</v>
      </c>
      <c r="AE96" s="58">
        <f t="shared" si="35"/>
        <v>20</v>
      </c>
      <c r="AF96" s="65">
        <f t="shared" si="37"/>
        <v>66</v>
      </c>
    </row>
    <row r="97" spans="1:32" s="16" customFormat="1" ht="12.75" hidden="1" customHeight="1">
      <c r="A97" s="24" t="s">
        <v>22</v>
      </c>
      <c r="B97" s="28"/>
      <c r="C97" s="29">
        <v>850</v>
      </c>
      <c r="D97" s="29">
        <v>11900</v>
      </c>
      <c r="E97" s="68">
        <f>SUM(E85:E96)</f>
        <v>985</v>
      </c>
      <c r="F97" s="30">
        <f>SUM(F85:F96)</f>
        <v>12627</v>
      </c>
      <c r="G97" s="29">
        <f t="shared" si="36"/>
        <v>135</v>
      </c>
      <c r="H97" s="29">
        <f t="shared" si="31"/>
        <v>727</v>
      </c>
      <c r="I97" s="31">
        <f t="shared" ref="I97:R97" si="38">SUM(I85:I96)</f>
        <v>0</v>
      </c>
      <c r="J97" s="31">
        <f t="shared" si="38"/>
        <v>0</v>
      </c>
      <c r="K97" s="31">
        <f t="shared" si="38"/>
        <v>0</v>
      </c>
      <c r="L97" s="31">
        <f t="shared" si="38"/>
        <v>0</v>
      </c>
      <c r="M97" s="31">
        <f t="shared" si="38"/>
        <v>0</v>
      </c>
      <c r="N97" s="31">
        <f t="shared" si="38"/>
        <v>0</v>
      </c>
      <c r="O97" s="20">
        <f t="shared" si="38"/>
        <v>0</v>
      </c>
      <c r="P97" s="31">
        <f t="shared" si="38"/>
        <v>0</v>
      </c>
      <c r="Q97" s="31">
        <f t="shared" si="38"/>
        <v>516</v>
      </c>
      <c r="R97" s="31">
        <f t="shared" si="38"/>
        <v>7029</v>
      </c>
      <c r="S97" s="63"/>
      <c r="AA97" s="58"/>
      <c r="AB97" s="58"/>
      <c r="AC97" s="64"/>
      <c r="AD97" s="58"/>
      <c r="AE97" s="58"/>
      <c r="AF97" s="58"/>
    </row>
    <row r="98" spans="1:32" s="16" customFormat="1" ht="12.75" hidden="1" customHeight="1">
      <c r="A98" s="69">
        <f>D97/C97</f>
        <v>14</v>
      </c>
      <c r="C98" s="70">
        <f>F97-E98</f>
        <v>12625.841176470589</v>
      </c>
      <c r="E98" s="258">
        <f>E97/C97</f>
        <v>1.1588235294117648</v>
      </c>
      <c r="F98" s="258">
        <f>F97/D97</f>
        <v>1.0610924369747898</v>
      </c>
      <c r="I98" s="71" t="s">
        <v>89</v>
      </c>
      <c r="J98" s="72">
        <f>E97/C97</f>
        <v>1.1588235294117648</v>
      </c>
      <c r="K98" s="71"/>
      <c r="L98" s="71">
        <f>C97*0.9</f>
        <v>765</v>
      </c>
      <c r="M98" s="71"/>
      <c r="N98" s="71"/>
      <c r="O98" s="88" t="s">
        <v>173</v>
      </c>
      <c r="P98" s="71"/>
      <c r="Q98" s="73"/>
      <c r="R98" s="16" t="s">
        <v>174</v>
      </c>
      <c r="AA98" s="58"/>
      <c r="AB98" s="58"/>
      <c r="AC98" s="64"/>
      <c r="AD98" s="58"/>
      <c r="AE98" s="58"/>
      <c r="AF98" s="58"/>
    </row>
    <row r="99" spans="1:32" hidden="1"/>
    <row r="100" spans="1:32" hidden="1"/>
    <row r="101" spans="1:32" s="12" customFormat="1" ht="12.75" hidden="1" customHeight="1">
      <c r="A101" s="75" t="s">
        <v>90</v>
      </c>
      <c r="B101" s="76" t="s">
        <v>489</v>
      </c>
      <c r="C101" s="77"/>
      <c r="D101" s="49"/>
      <c r="E101" s="76" t="s">
        <v>490</v>
      </c>
      <c r="F101" s="49"/>
      <c r="G101" s="75" t="s">
        <v>0</v>
      </c>
      <c r="H101" s="50">
        <v>15</v>
      </c>
      <c r="I101" s="49"/>
      <c r="J101" s="49" t="s">
        <v>74</v>
      </c>
      <c r="K101" s="340">
        <v>1</v>
      </c>
      <c r="L101" s="49"/>
      <c r="M101" s="78"/>
      <c r="N101" s="78"/>
      <c r="O101" s="78"/>
      <c r="P101" s="78"/>
      <c r="Q101" s="78"/>
      <c r="R101" s="78"/>
      <c r="S101" s="78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32" s="16" customFormat="1" ht="12.75" hidden="1" customHeight="1">
      <c r="A102" s="659" t="s">
        <v>6</v>
      </c>
      <c r="B102" s="655" t="s">
        <v>7</v>
      </c>
      <c r="C102" s="651" t="s">
        <v>1</v>
      </c>
      <c r="D102" s="652"/>
      <c r="E102" s="651" t="s">
        <v>2</v>
      </c>
      <c r="F102" s="652"/>
      <c r="G102" s="646" t="s">
        <v>3</v>
      </c>
      <c r="H102" s="646"/>
      <c r="I102" s="648" t="s">
        <v>4</v>
      </c>
      <c r="J102" s="649"/>
      <c r="K102" s="649"/>
      <c r="L102" s="649"/>
      <c r="M102" s="649"/>
      <c r="N102" s="650"/>
      <c r="O102" s="651" t="s">
        <v>91</v>
      </c>
      <c r="P102" s="652"/>
      <c r="Q102" s="646" t="s">
        <v>172</v>
      </c>
      <c r="R102" s="646"/>
      <c r="S102" s="655" t="s">
        <v>5</v>
      </c>
      <c r="T102" s="658"/>
      <c r="U102" s="385"/>
      <c r="V102" s="385"/>
      <c r="W102" s="385"/>
      <c r="X102" s="385"/>
      <c r="Y102" s="385"/>
      <c r="Z102" s="385"/>
      <c r="AA102" s="58"/>
      <c r="AB102" s="58"/>
      <c r="AC102" s="58"/>
      <c r="AD102" s="58"/>
      <c r="AE102" s="58"/>
      <c r="AF102" s="58"/>
    </row>
    <row r="103" spans="1:32" s="16" customFormat="1" ht="12.75" hidden="1" customHeight="1">
      <c r="A103" s="660"/>
      <c r="B103" s="656"/>
      <c r="C103" s="653"/>
      <c r="D103" s="654"/>
      <c r="E103" s="653"/>
      <c r="F103" s="654"/>
      <c r="G103" s="646"/>
      <c r="H103" s="646"/>
      <c r="I103" s="375" t="s">
        <v>8</v>
      </c>
      <c r="J103" s="377" t="s">
        <v>9</v>
      </c>
      <c r="K103" s="375" t="s">
        <v>10</v>
      </c>
      <c r="L103" s="377" t="s">
        <v>11</v>
      </c>
      <c r="M103" s="648" t="s">
        <v>12</v>
      </c>
      <c r="N103" s="650"/>
      <c r="O103" s="653"/>
      <c r="P103" s="654"/>
      <c r="Q103" s="646"/>
      <c r="R103" s="646"/>
      <c r="S103" s="656"/>
      <c r="T103" s="658"/>
      <c r="U103" s="385"/>
      <c r="V103" s="385"/>
      <c r="W103" s="385"/>
      <c r="X103" s="385"/>
      <c r="Y103" s="385"/>
      <c r="Z103" s="385"/>
      <c r="AA103" s="58"/>
      <c r="AB103" s="58"/>
      <c r="AC103" s="58"/>
      <c r="AD103" s="58"/>
      <c r="AE103" s="58"/>
      <c r="AF103" s="58"/>
    </row>
    <row r="104" spans="1:32" s="16" customFormat="1" ht="12.75" hidden="1" customHeight="1">
      <c r="A104" s="661"/>
      <c r="B104" s="657"/>
      <c r="C104" s="373" t="s">
        <v>13</v>
      </c>
      <c r="D104" s="373" t="s">
        <v>14</v>
      </c>
      <c r="E104" s="377" t="s">
        <v>13</v>
      </c>
      <c r="F104" s="373" t="s">
        <v>14</v>
      </c>
      <c r="G104" s="373" t="s">
        <v>13</v>
      </c>
      <c r="H104" s="373" t="s">
        <v>14</v>
      </c>
      <c r="I104" s="377" t="s">
        <v>13</v>
      </c>
      <c r="J104" s="373" t="s">
        <v>14</v>
      </c>
      <c r="K104" s="377" t="s">
        <v>13</v>
      </c>
      <c r="L104" s="373" t="s">
        <v>14</v>
      </c>
      <c r="M104" s="373"/>
      <c r="N104" s="373"/>
      <c r="O104" s="377" t="s">
        <v>13</v>
      </c>
      <c r="P104" s="373" t="s">
        <v>14</v>
      </c>
      <c r="Q104" s="373" t="s">
        <v>13</v>
      </c>
      <c r="R104" s="373" t="s">
        <v>14</v>
      </c>
      <c r="S104" s="657"/>
      <c r="T104" s="385"/>
      <c r="U104" s="385"/>
      <c r="V104" s="385"/>
      <c r="W104" s="385"/>
      <c r="X104" s="385"/>
      <c r="Y104" s="385"/>
      <c r="Z104" s="385"/>
      <c r="AA104" s="58" t="s">
        <v>15</v>
      </c>
      <c r="AB104" s="58" t="s">
        <v>16</v>
      </c>
      <c r="AC104" s="58" t="s">
        <v>17</v>
      </c>
      <c r="AD104" s="58" t="s">
        <v>18</v>
      </c>
      <c r="AE104" s="58" t="s">
        <v>19</v>
      </c>
      <c r="AF104" s="58" t="s">
        <v>20</v>
      </c>
    </row>
    <row r="105" spans="1:32" s="16" customFormat="1" ht="12.75" hidden="1" customHeight="1">
      <c r="A105" s="24" t="s">
        <v>85</v>
      </c>
      <c r="B105" s="374">
        <f>B85+7</f>
        <v>43199</v>
      </c>
      <c r="C105" s="373">
        <v>130</v>
      </c>
      <c r="D105" s="373">
        <v>1800</v>
      </c>
      <c r="E105" s="354">
        <v>226</v>
      </c>
      <c r="F105" s="26">
        <v>2168</v>
      </c>
      <c r="G105" s="373">
        <f t="shared" ref="G105:G117" si="39">E105-C105</f>
        <v>96</v>
      </c>
      <c r="H105" s="373">
        <f t="shared" ref="H105:H117" si="40">F105-D105</f>
        <v>368</v>
      </c>
      <c r="I105" s="25"/>
      <c r="J105" s="25"/>
      <c r="K105" s="26"/>
      <c r="L105" s="26"/>
      <c r="M105" s="20">
        <f t="shared" ref="M105:M116" si="41">I105+K105</f>
        <v>0</v>
      </c>
      <c r="N105" s="20">
        <f t="shared" ref="N105:N116" si="42">J105+L105</f>
        <v>0</v>
      </c>
      <c r="O105" s="25"/>
      <c r="P105" s="25"/>
      <c r="Q105" s="26">
        <v>18</v>
      </c>
      <c r="R105" s="26">
        <v>183</v>
      </c>
      <c r="S105" s="63"/>
      <c r="AA105" s="58">
        <f>H101</f>
        <v>15</v>
      </c>
      <c r="AB105" s="58" t="str">
        <f>E101</f>
        <v>JVT-TCU-014-S</v>
      </c>
      <c r="AC105" s="64" t="s">
        <v>90</v>
      </c>
      <c r="AD105" s="58" t="str">
        <f t="shared" ref="AD105:AD116" si="43">A105</f>
        <v>SHA</v>
      </c>
      <c r="AE105" s="58">
        <f t="shared" ref="AE105:AE116" si="44">C105</f>
        <v>130</v>
      </c>
      <c r="AF105" s="65">
        <f t="shared" ref="AF105:AF116" si="45">E105</f>
        <v>226</v>
      </c>
    </row>
    <row r="106" spans="1:32" s="16" customFormat="1" ht="12.75" hidden="1" customHeight="1">
      <c r="A106" s="24" t="s">
        <v>86</v>
      </c>
      <c r="B106" s="374">
        <f>B86+7</f>
        <v>43200</v>
      </c>
      <c r="C106" s="373">
        <v>220</v>
      </c>
      <c r="D106" s="373">
        <v>2750</v>
      </c>
      <c r="E106" s="354">
        <v>250</v>
      </c>
      <c r="F106" s="26">
        <v>2650</v>
      </c>
      <c r="G106" s="373">
        <f t="shared" si="39"/>
        <v>30</v>
      </c>
      <c r="H106" s="373">
        <f t="shared" si="40"/>
        <v>-100</v>
      </c>
      <c r="I106" s="26"/>
      <c r="J106" s="26"/>
      <c r="K106" s="26"/>
      <c r="L106" s="26"/>
      <c r="M106" s="20">
        <f t="shared" si="41"/>
        <v>0</v>
      </c>
      <c r="N106" s="20">
        <f t="shared" si="42"/>
        <v>0</v>
      </c>
      <c r="O106" s="26"/>
      <c r="P106" s="26"/>
      <c r="Q106" s="26">
        <v>175</v>
      </c>
      <c r="R106" s="26">
        <v>1800</v>
      </c>
      <c r="S106" s="63"/>
      <c r="AA106" s="58">
        <f>H101</f>
        <v>15</v>
      </c>
      <c r="AB106" s="58" t="str">
        <f>E101</f>
        <v>JVT-TCU-014-S</v>
      </c>
      <c r="AC106" s="64" t="s">
        <v>90</v>
      </c>
      <c r="AD106" s="58" t="str">
        <f t="shared" si="43"/>
        <v>NGB</v>
      </c>
      <c r="AE106" s="58">
        <f t="shared" si="44"/>
        <v>220</v>
      </c>
      <c r="AF106" s="65">
        <f t="shared" si="45"/>
        <v>250</v>
      </c>
    </row>
    <row r="107" spans="1:32" s="16" customFormat="1" ht="12.75" hidden="1" customHeight="1">
      <c r="A107" s="24" t="s">
        <v>93</v>
      </c>
      <c r="B107" s="374">
        <f>B87+7</f>
        <v>43202</v>
      </c>
      <c r="C107" s="373"/>
      <c r="D107" s="373"/>
      <c r="E107" s="62"/>
      <c r="F107" s="20"/>
      <c r="G107" s="373">
        <f t="shared" si="39"/>
        <v>0</v>
      </c>
      <c r="H107" s="373">
        <f t="shared" si="40"/>
        <v>0</v>
      </c>
      <c r="I107" s="25"/>
      <c r="J107" s="25"/>
      <c r="K107" s="20"/>
      <c r="L107" s="20"/>
      <c r="M107" s="20">
        <f t="shared" si="41"/>
        <v>0</v>
      </c>
      <c r="N107" s="20">
        <f t="shared" si="42"/>
        <v>0</v>
      </c>
      <c r="O107" s="25"/>
      <c r="P107" s="25"/>
      <c r="Q107" s="20"/>
      <c r="R107" s="20"/>
      <c r="S107" s="63"/>
      <c r="AA107" s="58">
        <f>H101</f>
        <v>15</v>
      </c>
      <c r="AB107" s="58" t="str">
        <f>E101</f>
        <v>JVT-TCU-014-S</v>
      </c>
      <c r="AC107" s="64" t="s">
        <v>90</v>
      </c>
      <c r="AD107" s="58" t="str">
        <f t="shared" si="43"/>
        <v>SWA</v>
      </c>
      <c r="AE107" s="58">
        <f t="shared" si="44"/>
        <v>0</v>
      </c>
      <c r="AF107" s="65">
        <f t="shared" si="45"/>
        <v>0</v>
      </c>
    </row>
    <row r="108" spans="1:32" s="16" customFormat="1" ht="12.75" hidden="1" customHeight="1">
      <c r="A108" s="24" t="s">
        <v>365</v>
      </c>
      <c r="B108" s="374">
        <f>B88+7</f>
        <v>43203</v>
      </c>
      <c r="C108" s="373">
        <v>290</v>
      </c>
      <c r="D108" s="373">
        <v>3700</v>
      </c>
      <c r="E108" s="62">
        <v>200</v>
      </c>
      <c r="F108" s="20">
        <v>3100</v>
      </c>
      <c r="G108" s="373">
        <f t="shared" si="39"/>
        <v>-90</v>
      </c>
      <c r="H108" s="373">
        <f t="shared" si="40"/>
        <v>-600</v>
      </c>
      <c r="I108" s="20"/>
      <c r="J108" s="20"/>
      <c r="K108" s="20"/>
      <c r="L108" s="20"/>
      <c r="M108" s="20">
        <f t="shared" si="41"/>
        <v>0</v>
      </c>
      <c r="N108" s="20">
        <f t="shared" si="42"/>
        <v>0</v>
      </c>
      <c r="O108" s="25"/>
      <c r="P108" s="25"/>
      <c r="Q108" s="26">
        <v>158</v>
      </c>
      <c r="R108" s="26">
        <v>1580</v>
      </c>
      <c r="S108" s="63"/>
      <c r="AA108" s="58">
        <f>H101</f>
        <v>15</v>
      </c>
      <c r="AB108" s="58" t="str">
        <f>E101</f>
        <v>JVT-TCU-014-S</v>
      </c>
      <c r="AC108" s="64" t="s">
        <v>90</v>
      </c>
      <c r="AD108" s="58" t="str">
        <f t="shared" si="43"/>
        <v>HUA</v>
      </c>
      <c r="AE108" s="58">
        <f t="shared" si="44"/>
        <v>290</v>
      </c>
      <c r="AF108" s="65">
        <f t="shared" si="45"/>
        <v>200</v>
      </c>
    </row>
    <row r="109" spans="1:32" s="16" customFormat="1" ht="12.75" hidden="1" customHeight="1">
      <c r="A109" s="24" t="s">
        <v>33</v>
      </c>
      <c r="B109" s="374" t="s">
        <v>34</v>
      </c>
      <c r="C109" s="373">
        <v>90</v>
      </c>
      <c r="D109" s="373">
        <v>1600</v>
      </c>
      <c r="E109" s="354">
        <v>23</v>
      </c>
      <c r="F109" s="26">
        <v>358</v>
      </c>
      <c r="G109" s="373">
        <f t="shared" si="39"/>
        <v>-67</v>
      </c>
      <c r="H109" s="373">
        <f t="shared" si="40"/>
        <v>-1242</v>
      </c>
      <c r="I109" s="20"/>
      <c r="J109" s="20"/>
      <c r="K109" s="20"/>
      <c r="L109" s="20"/>
      <c r="M109" s="20">
        <f t="shared" si="41"/>
        <v>0</v>
      </c>
      <c r="N109" s="20">
        <f t="shared" si="42"/>
        <v>0</v>
      </c>
      <c r="O109" s="25"/>
      <c r="P109" s="25"/>
      <c r="Q109" s="74">
        <v>19</v>
      </c>
      <c r="R109" s="26">
        <v>273</v>
      </c>
      <c r="S109" s="63"/>
      <c r="AA109" s="58">
        <f>H101</f>
        <v>15</v>
      </c>
      <c r="AB109" s="58" t="str">
        <f>E101</f>
        <v>JVT-TCU-014-S</v>
      </c>
      <c r="AC109" s="64" t="s">
        <v>90</v>
      </c>
      <c r="AD109" s="58" t="str">
        <f t="shared" si="43"/>
        <v>WUH</v>
      </c>
      <c r="AE109" s="58">
        <f t="shared" si="44"/>
        <v>90</v>
      </c>
      <c r="AF109" s="65">
        <f t="shared" si="45"/>
        <v>23</v>
      </c>
    </row>
    <row r="110" spans="1:32" s="16" customFormat="1" ht="12.75" hidden="1" customHeight="1">
      <c r="A110" s="24" t="s">
        <v>31</v>
      </c>
      <c r="B110" s="374" t="s">
        <v>97</v>
      </c>
      <c r="C110" s="373"/>
      <c r="D110" s="373"/>
      <c r="E110" s="354">
        <v>15</v>
      </c>
      <c r="F110" s="26">
        <v>330</v>
      </c>
      <c r="G110" s="373">
        <f t="shared" si="39"/>
        <v>15</v>
      </c>
      <c r="H110" s="373">
        <f t="shared" si="40"/>
        <v>330</v>
      </c>
      <c r="I110" s="20"/>
      <c r="J110" s="20"/>
      <c r="K110" s="20"/>
      <c r="L110" s="20"/>
      <c r="M110" s="20">
        <f t="shared" si="41"/>
        <v>0</v>
      </c>
      <c r="N110" s="20">
        <f t="shared" si="42"/>
        <v>0</v>
      </c>
      <c r="O110" s="26"/>
      <c r="P110" s="26"/>
      <c r="Q110" s="26">
        <v>15</v>
      </c>
      <c r="R110" s="26">
        <v>330</v>
      </c>
      <c r="S110" s="63"/>
      <c r="AA110" s="58">
        <f>H101</f>
        <v>15</v>
      </c>
      <c r="AB110" s="58" t="str">
        <f>E101</f>
        <v>JVT-TCU-014-S</v>
      </c>
      <c r="AC110" s="64" t="s">
        <v>90</v>
      </c>
      <c r="AD110" s="58" t="str">
        <f t="shared" si="43"/>
        <v>DLC</v>
      </c>
      <c r="AE110" s="58">
        <f t="shared" si="44"/>
        <v>0</v>
      </c>
      <c r="AF110" s="65">
        <f t="shared" si="45"/>
        <v>15</v>
      </c>
    </row>
    <row r="111" spans="1:32" s="16" customFormat="1" ht="12.75" hidden="1" customHeight="1">
      <c r="A111" s="24" t="s">
        <v>32</v>
      </c>
      <c r="B111" s="374" t="s">
        <v>97</v>
      </c>
      <c r="C111" s="373">
        <v>50</v>
      </c>
      <c r="D111" s="373">
        <v>800</v>
      </c>
      <c r="E111" s="354">
        <v>53</v>
      </c>
      <c r="F111" s="26">
        <v>1277</v>
      </c>
      <c r="G111" s="373">
        <f t="shared" si="39"/>
        <v>3</v>
      </c>
      <c r="H111" s="373">
        <f t="shared" si="40"/>
        <v>477</v>
      </c>
      <c r="I111" s="20"/>
      <c r="J111" s="20"/>
      <c r="K111" s="20"/>
      <c r="L111" s="20"/>
      <c r="M111" s="20">
        <f t="shared" si="41"/>
        <v>0</v>
      </c>
      <c r="N111" s="20">
        <f t="shared" si="42"/>
        <v>0</v>
      </c>
      <c r="O111" s="20"/>
      <c r="P111" s="20"/>
      <c r="Q111" s="26">
        <v>30</v>
      </c>
      <c r="R111" s="26">
        <v>728</v>
      </c>
      <c r="S111" s="63"/>
      <c r="AA111" s="58">
        <f>H101</f>
        <v>15</v>
      </c>
      <c r="AB111" s="58" t="str">
        <f>E101</f>
        <v>JVT-TCU-014-S</v>
      </c>
      <c r="AC111" s="64" t="s">
        <v>90</v>
      </c>
      <c r="AD111" s="58" t="str">
        <f t="shared" si="43"/>
        <v>TSN</v>
      </c>
      <c r="AE111" s="58">
        <f t="shared" si="44"/>
        <v>50</v>
      </c>
      <c r="AF111" s="65">
        <f t="shared" si="45"/>
        <v>53</v>
      </c>
    </row>
    <row r="112" spans="1:32" s="16" customFormat="1" ht="12.75" hidden="1" customHeight="1">
      <c r="A112" s="24" t="s">
        <v>99</v>
      </c>
      <c r="B112" s="27" t="s">
        <v>100</v>
      </c>
      <c r="C112" s="373"/>
      <c r="D112" s="373"/>
      <c r="E112" s="62">
        <v>46</v>
      </c>
      <c r="F112" s="20">
        <v>1150</v>
      </c>
      <c r="G112" s="373">
        <f t="shared" si="39"/>
        <v>46</v>
      </c>
      <c r="H112" s="373">
        <f t="shared" si="40"/>
        <v>1150</v>
      </c>
      <c r="I112" s="20"/>
      <c r="J112" s="20"/>
      <c r="K112" s="20"/>
      <c r="L112" s="20"/>
      <c r="M112" s="20">
        <f t="shared" si="41"/>
        <v>0</v>
      </c>
      <c r="N112" s="20">
        <f t="shared" si="42"/>
        <v>0</v>
      </c>
      <c r="O112" s="20"/>
      <c r="P112" s="20"/>
      <c r="Q112" s="20">
        <v>46</v>
      </c>
      <c r="R112" s="66">
        <v>1150</v>
      </c>
      <c r="S112" s="63"/>
      <c r="AA112" s="58">
        <f>H101</f>
        <v>15</v>
      </c>
      <c r="AB112" s="58" t="str">
        <f>E101</f>
        <v>JVT-TCU-014-S</v>
      </c>
      <c r="AC112" s="64" t="s">
        <v>90</v>
      </c>
      <c r="AD112" s="58" t="str">
        <f t="shared" si="43"/>
        <v>HAK</v>
      </c>
      <c r="AE112" s="58">
        <f t="shared" si="44"/>
        <v>0</v>
      </c>
      <c r="AF112" s="65">
        <f t="shared" si="45"/>
        <v>46</v>
      </c>
    </row>
    <row r="113" spans="1:32" s="16" customFormat="1" ht="12.75" hidden="1" customHeight="1">
      <c r="A113" s="24" t="s">
        <v>101</v>
      </c>
      <c r="B113" s="27" t="s">
        <v>100</v>
      </c>
      <c r="C113" s="373"/>
      <c r="D113" s="373"/>
      <c r="E113" s="62"/>
      <c r="F113" s="20"/>
      <c r="G113" s="373">
        <f t="shared" si="39"/>
        <v>0</v>
      </c>
      <c r="H113" s="373">
        <f t="shared" si="40"/>
        <v>0</v>
      </c>
      <c r="I113" s="20"/>
      <c r="J113" s="20"/>
      <c r="K113" s="20"/>
      <c r="L113" s="20"/>
      <c r="M113" s="20">
        <f t="shared" si="41"/>
        <v>0</v>
      </c>
      <c r="N113" s="20">
        <f t="shared" si="42"/>
        <v>0</v>
      </c>
      <c r="O113" s="20"/>
      <c r="P113" s="20"/>
      <c r="Q113" s="20"/>
      <c r="R113" s="20"/>
      <c r="S113" s="63"/>
      <c r="AA113" s="58">
        <f>H101</f>
        <v>15</v>
      </c>
      <c r="AB113" s="58" t="str">
        <f>E101</f>
        <v>JVT-TCU-014-S</v>
      </c>
      <c r="AC113" s="64" t="s">
        <v>90</v>
      </c>
      <c r="AD113" s="58" t="str">
        <f t="shared" si="43"/>
        <v>XMN</v>
      </c>
      <c r="AE113" s="58">
        <f t="shared" si="44"/>
        <v>0</v>
      </c>
      <c r="AF113" s="65">
        <f t="shared" si="45"/>
        <v>0</v>
      </c>
    </row>
    <row r="114" spans="1:32" s="16" customFormat="1" ht="12.75" hidden="1" customHeight="1">
      <c r="A114" s="24"/>
      <c r="B114" s="374"/>
      <c r="C114" s="373"/>
      <c r="D114" s="373"/>
      <c r="E114" s="354">
        <v>38</v>
      </c>
      <c r="F114" s="26">
        <v>600</v>
      </c>
      <c r="G114" s="373">
        <f t="shared" si="39"/>
        <v>38</v>
      </c>
      <c r="H114" s="373">
        <f t="shared" si="40"/>
        <v>600</v>
      </c>
      <c r="I114" s="20"/>
      <c r="J114" s="20"/>
      <c r="K114" s="20"/>
      <c r="L114" s="20"/>
      <c r="M114" s="20">
        <f t="shared" si="41"/>
        <v>0</v>
      </c>
      <c r="N114" s="20">
        <f t="shared" si="42"/>
        <v>0</v>
      </c>
      <c r="O114" s="67"/>
      <c r="P114" s="67"/>
      <c r="Q114" s="26">
        <v>14</v>
      </c>
      <c r="R114" s="26">
        <v>270</v>
      </c>
      <c r="S114" s="63"/>
      <c r="AA114" s="58">
        <f>H101</f>
        <v>15</v>
      </c>
      <c r="AB114" s="58" t="str">
        <f>E101</f>
        <v>JVT-TCU-014-S</v>
      </c>
      <c r="AC114" s="64" t="s">
        <v>90</v>
      </c>
      <c r="AD114" s="58">
        <f t="shared" si="43"/>
        <v>0</v>
      </c>
      <c r="AE114" s="58">
        <f t="shared" si="44"/>
        <v>0</v>
      </c>
      <c r="AF114" s="65">
        <f t="shared" si="45"/>
        <v>38</v>
      </c>
    </row>
    <row r="115" spans="1:32" s="16" customFormat="1" ht="12.75" hidden="1" customHeight="1">
      <c r="A115" s="24" t="s">
        <v>21</v>
      </c>
      <c r="B115" s="486" t="s">
        <v>34</v>
      </c>
      <c r="C115" s="373"/>
      <c r="D115" s="373"/>
      <c r="E115" s="354">
        <v>68</v>
      </c>
      <c r="F115" s="26">
        <v>751</v>
      </c>
      <c r="G115" s="373">
        <f t="shared" si="39"/>
        <v>68</v>
      </c>
      <c r="H115" s="373">
        <f t="shared" si="40"/>
        <v>751</v>
      </c>
      <c r="I115" s="20"/>
      <c r="J115" s="20"/>
      <c r="K115" s="20"/>
      <c r="L115" s="20"/>
      <c r="M115" s="20">
        <f t="shared" si="41"/>
        <v>0</v>
      </c>
      <c r="N115" s="20">
        <f t="shared" si="42"/>
        <v>0</v>
      </c>
      <c r="O115" s="20"/>
      <c r="P115" s="20"/>
      <c r="Q115" s="26">
        <v>68</v>
      </c>
      <c r="R115" s="26">
        <v>751</v>
      </c>
      <c r="S115" s="63"/>
      <c r="AA115" s="58">
        <f>H101</f>
        <v>15</v>
      </c>
      <c r="AB115" s="58" t="str">
        <f>E101</f>
        <v>JVT-TCU-014-S</v>
      </c>
      <c r="AC115" s="64" t="s">
        <v>90</v>
      </c>
      <c r="AD115" s="58" t="str">
        <f t="shared" si="43"/>
        <v>COSCO T/S</v>
      </c>
      <c r="AE115" s="58">
        <f t="shared" si="44"/>
        <v>0</v>
      </c>
      <c r="AF115" s="65">
        <f t="shared" si="45"/>
        <v>68</v>
      </c>
    </row>
    <row r="116" spans="1:32" s="16" customFormat="1" ht="12.75" hidden="1" customHeight="1">
      <c r="A116" s="24" t="s">
        <v>21</v>
      </c>
      <c r="B116" s="486" t="s">
        <v>97</v>
      </c>
      <c r="C116" s="373">
        <v>20</v>
      </c>
      <c r="D116" s="373">
        <v>450</v>
      </c>
      <c r="E116" s="62"/>
      <c r="F116" s="20"/>
      <c r="G116" s="373">
        <f t="shared" si="39"/>
        <v>-20</v>
      </c>
      <c r="H116" s="373">
        <f t="shared" si="40"/>
        <v>-450</v>
      </c>
      <c r="I116" s="20"/>
      <c r="J116" s="20"/>
      <c r="K116" s="20"/>
      <c r="L116" s="20"/>
      <c r="M116" s="20">
        <f t="shared" si="41"/>
        <v>0</v>
      </c>
      <c r="N116" s="20">
        <f t="shared" si="42"/>
        <v>0</v>
      </c>
      <c r="O116" s="26"/>
      <c r="P116" s="26"/>
      <c r="Q116" s="26"/>
      <c r="R116" s="26"/>
      <c r="S116" s="63"/>
      <c r="AA116" s="58">
        <f>H101</f>
        <v>15</v>
      </c>
      <c r="AB116" s="58" t="str">
        <f>E101</f>
        <v>JVT-TCU-014-S</v>
      </c>
      <c r="AC116" s="64" t="s">
        <v>90</v>
      </c>
      <c r="AD116" s="58" t="str">
        <f t="shared" si="43"/>
        <v>COSCO T/S</v>
      </c>
      <c r="AE116" s="58">
        <f t="shared" si="44"/>
        <v>20</v>
      </c>
      <c r="AF116" s="65">
        <f t="shared" si="45"/>
        <v>0</v>
      </c>
    </row>
    <row r="117" spans="1:32" s="16" customFormat="1" ht="12.75" hidden="1" customHeight="1">
      <c r="A117" s="24" t="s">
        <v>22</v>
      </c>
      <c r="B117" s="28"/>
      <c r="C117" s="29">
        <v>850</v>
      </c>
      <c r="D117" s="29">
        <v>11900</v>
      </c>
      <c r="E117" s="68">
        <f>SUM(E105:E116)</f>
        <v>919</v>
      </c>
      <c r="F117" s="30">
        <f>SUM(F105:F116)</f>
        <v>12384</v>
      </c>
      <c r="G117" s="29">
        <f t="shared" si="39"/>
        <v>69</v>
      </c>
      <c r="H117" s="29">
        <f t="shared" si="40"/>
        <v>484</v>
      </c>
      <c r="I117" s="31">
        <f t="shared" ref="I117:R117" si="46">SUM(I105:I116)</f>
        <v>0</v>
      </c>
      <c r="J117" s="31">
        <f t="shared" si="46"/>
        <v>0</v>
      </c>
      <c r="K117" s="31">
        <f t="shared" si="46"/>
        <v>0</v>
      </c>
      <c r="L117" s="31">
        <f t="shared" si="46"/>
        <v>0</v>
      </c>
      <c r="M117" s="31">
        <f t="shared" si="46"/>
        <v>0</v>
      </c>
      <c r="N117" s="31">
        <f t="shared" si="46"/>
        <v>0</v>
      </c>
      <c r="O117" s="20">
        <f t="shared" si="46"/>
        <v>0</v>
      </c>
      <c r="P117" s="31">
        <f t="shared" si="46"/>
        <v>0</v>
      </c>
      <c r="Q117" s="31">
        <f t="shared" si="46"/>
        <v>543</v>
      </c>
      <c r="R117" s="31">
        <f t="shared" si="46"/>
        <v>7065</v>
      </c>
      <c r="S117" s="63"/>
      <c r="AA117" s="58"/>
      <c r="AB117" s="58"/>
      <c r="AC117" s="64"/>
      <c r="AD117" s="58"/>
      <c r="AE117" s="58"/>
      <c r="AF117" s="58"/>
    </row>
    <row r="118" spans="1:32" s="16" customFormat="1" ht="12.75" hidden="1" customHeight="1">
      <c r="A118" s="69">
        <f>D117/C117</f>
        <v>14</v>
      </c>
      <c r="C118" s="70">
        <f>F117-E118</f>
        <v>12382.918823529411</v>
      </c>
      <c r="E118" s="258">
        <f>E117/C117</f>
        <v>1.0811764705882352</v>
      </c>
      <c r="F118" s="258">
        <f>F117/D117</f>
        <v>1.0406722689075629</v>
      </c>
      <c r="I118" s="71" t="s">
        <v>89</v>
      </c>
      <c r="J118" s="72">
        <f>E117/C117</f>
        <v>1.0811764705882352</v>
      </c>
      <c r="K118" s="71"/>
      <c r="L118" s="71">
        <f>C117*0.9</f>
        <v>765</v>
      </c>
      <c r="M118" s="71"/>
      <c r="N118" s="71"/>
      <c r="O118" s="88" t="s">
        <v>173</v>
      </c>
      <c r="P118" s="71"/>
      <c r="Q118" s="73"/>
      <c r="R118" s="16" t="s">
        <v>174</v>
      </c>
      <c r="AA118" s="58"/>
      <c r="AB118" s="58"/>
      <c r="AC118" s="64"/>
      <c r="AD118" s="58"/>
      <c r="AE118" s="58"/>
      <c r="AF118" s="58"/>
    </row>
    <row r="119" spans="1:32" hidden="1"/>
    <row r="120" spans="1:32" hidden="1"/>
    <row r="121" spans="1:32" s="12" customFormat="1" ht="12.75" customHeight="1">
      <c r="A121" s="75" t="s">
        <v>90</v>
      </c>
      <c r="B121" s="76" t="s">
        <v>677</v>
      </c>
      <c r="C121" s="77"/>
      <c r="D121" s="49"/>
      <c r="E121" s="76"/>
      <c r="F121" s="49"/>
      <c r="G121" s="75" t="s">
        <v>73</v>
      </c>
      <c r="H121" s="50">
        <v>16</v>
      </c>
      <c r="I121" s="49"/>
      <c r="J121" s="49" t="s">
        <v>74</v>
      </c>
      <c r="K121" s="49"/>
      <c r="L121" s="49"/>
      <c r="M121" s="78"/>
      <c r="N121" s="78"/>
      <c r="O121" s="78"/>
      <c r="P121" s="78"/>
      <c r="Q121" s="78"/>
      <c r="R121" s="78"/>
      <c r="S121" s="78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32" s="16" customFormat="1" ht="12.75" customHeight="1">
      <c r="A122" s="659" t="s">
        <v>6</v>
      </c>
      <c r="B122" s="655" t="s">
        <v>7</v>
      </c>
      <c r="C122" s="651" t="s">
        <v>75</v>
      </c>
      <c r="D122" s="652"/>
      <c r="E122" s="651" t="s">
        <v>76</v>
      </c>
      <c r="F122" s="652"/>
      <c r="G122" s="646" t="s">
        <v>77</v>
      </c>
      <c r="H122" s="646"/>
      <c r="I122" s="648" t="s">
        <v>78</v>
      </c>
      <c r="J122" s="649"/>
      <c r="K122" s="649"/>
      <c r="L122" s="649"/>
      <c r="M122" s="649"/>
      <c r="N122" s="650"/>
      <c r="O122" s="651" t="s">
        <v>91</v>
      </c>
      <c r="P122" s="652"/>
      <c r="Q122" s="646" t="s">
        <v>172</v>
      </c>
      <c r="R122" s="646"/>
      <c r="S122" s="655" t="s">
        <v>5</v>
      </c>
      <c r="T122" s="658"/>
      <c r="U122" s="385"/>
      <c r="V122" s="385"/>
      <c r="W122" s="385"/>
      <c r="X122" s="385"/>
      <c r="Y122" s="385"/>
      <c r="Z122" s="385"/>
      <c r="AA122" s="58"/>
      <c r="AB122" s="58"/>
      <c r="AC122" s="58"/>
      <c r="AD122" s="58"/>
      <c r="AE122" s="58"/>
      <c r="AF122" s="58"/>
    </row>
    <row r="123" spans="1:32" s="16" customFormat="1" ht="12.75" customHeight="1">
      <c r="A123" s="660"/>
      <c r="B123" s="656"/>
      <c r="C123" s="653"/>
      <c r="D123" s="654"/>
      <c r="E123" s="653"/>
      <c r="F123" s="654"/>
      <c r="G123" s="646"/>
      <c r="H123" s="646"/>
      <c r="I123" s="375" t="s">
        <v>8</v>
      </c>
      <c r="J123" s="377" t="s">
        <v>9</v>
      </c>
      <c r="K123" s="375" t="s">
        <v>10</v>
      </c>
      <c r="L123" s="377" t="s">
        <v>11</v>
      </c>
      <c r="M123" s="648" t="s">
        <v>12</v>
      </c>
      <c r="N123" s="650"/>
      <c r="O123" s="653"/>
      <c r="P123" s="654"/>
      <c r="Q123" s="646"/>
      <c r="R123" s="646"/>
      <c r="S123" s="656"/>
      <c r="T123" s="658"/>
      <c r="U123" s="385"/>
      <c r="V123" s="385"/>
      <c r="W123" s="385"/>
      <c r="X123" s="385"/>
      <c r="Y123" s="385"/>
      <c r="Z123" s="385"/>
      <c r="AA123" s="58"/>
      <c r="AB123" s="58"/>
      <c r="AC123" s="58"/>
      <c r="AD123" s="58"/>
      <c r="AE123" s="58"/>
      <c r="AF123" s="58"/>
    </row>
    <row r="124" spans="1:32" s="16" customFormat="1" ht="12.75" customHeight="1">
      <c r="A124" s="661"/>
      <c r="B124" s="657"/>
      <c r="C124" s="373" t="s">
        <v>13</v>
      </c>
      <c r="D124" s="373" t="s">
        <v>14</v>
      </c>
      <c r="E124" s="377" t="s">
        <v>13</v>
      </c>
      <c r="F124" s="373" t="s">
        <v>14</v>
      </c>
      <c r="G124" s="373" t="s">
        <v>13</v>
      </c>
      <c r="H124" s="373" t="s">
        <v>14</v>
      </c>
      <c r="I124" s="377" t="s">
        <v>13</v>
      </c>
      <c r="J124" s="373" t="s">
        <v>14</v>
      </c>
      <c r="K124" s="377" t="s">
        <v>13</v>
      </c>
      <c r="L124" s="373" t="s">
        <v>14</v>
      </c>
      <c r="M124" s="373"/>
      <c r="N124" s="373"/>
      <c r="O124" s="377" t="s">
        <v>13</v>
      </c>
      <c r="P124" s="373" t="s">
        <v>14</v>
      </c>
      <c r="Q124" s="373" t="s">
        <v>13</v>
      </c>
      <c r="R124" s="373" t="s">
        <v>14</v>
      </c>
      <c r="S124" s="657"/>
      <c r="T124" s="385"/>
      <c r="U124" s="385"/>
      <c r="V124" s="385"/>
      <c r="W124" s="385"/>
      <c r="X124" s="385"/>
      <c r="Y124" s="385"/>
      <c r="Z124" s="385"/>
      <c r="AA124" s="58" t="s">
        <v>15</v>
      </c>
      <c r="AB124" s="58" t="s">
        <v>16</v>
      </c>
      <c r="AC124" s="58" t="s">
        <v>17</v>
      </c>
      <c r="AD124" s="58" t="s">
        <v>18</v>
      </c>
      <c r="AE124" s="58" t="s">
        <v>19</v>
      </c>
      <c r="AF124" s="58" t="s">
        <v>20</v>
      </c>
    </row>
    <row r="125" spans="1:32" s="16" customFormat="1" ht="12.75" customHeight="1">
      <c r="A125" s="24" t="s">
        <v>85</v>
      </c>
      <c r="B125" s="374">
        <f>B105+7</f>
        <v>43206</v>
      </c>
      <c r="C125" s="373">
        <v>120</v>
      </c>
      <c r="D125" s="373">
        <v>1700</v>
      </c>
      <c r="E125" s="354"/>
      <c r="F125" s="26"/>
      <c r="G125" s="373">
        <f>E125-C125</f>
        <v>-120</v>
      </c>
      <c r="H125" s="373">
        <f t="shared" ref="H125:H137" si="47">F125-D125</f>
        <v>-1700</v>
      </c>
      <c r="I125" s="25"/>
      <c r="J125" s="25"/>
      <c r="K125" s="26"/>
      <c r="L125" s="26"/>
      <c r="M125" s="20">
        <f t="shared" ref="M125:M136" si="48">I125+K125</f>
        <v>0</v>
      </c>
      <c r="N125" s="20">
        <f t="shared" ref="N125:N136" si="49">J125+L125</f>
        <v>0</v>
      </c>
      <c r="O125" s="25"/>
      <c r="P125" s="25"/>
      <c r="Q125" s="26"/>
      <c r="R125" s="26"/>
      <c r="S125" s="63"/>
      <c r="AA125" s="58">
        <f>H121</f>
        <v>16</v>
      </c>
      <c r="AB125" s="58">
        <f>E121</f>
        <v>0</v>
      </c>
      <c r="AC125" s="64" t="s">
        <v>90</v>
      </c>
      <c r="AD125" s="58" t="str">
        <f t="shared" ref="AD125:AD136" si="50">A125</f>
        <v>SHA</v>
      </c>
      <c r="AE125" s="58">
        <f t="shared" ref="AE125:AE136" si="51">C125</f>
        <v>120</v>
      </c>
      <c r="AF125" s="65">
        <f t="shared" ref="AF125:AF136" si="52">E125</f>
        <v>0</v>
      </c>
    </row>
    <row r="126" spans="1:32" s="16" customFormat="1" ht="12.75" customHeight="1">
      <c r="A126" s="24" t="s">
        <v>86</v>
      </c>
      <c r="B126" s="374">
        <f>B106+7</f>
        <v>43207</v>
      </c>
      <c r="C126" s="373">
        <v>190</v>
      </c>
      <c r="D126" s="373">
        <v>2500</v>
      </c>
      <c r="E126" s="354"/>
      <c r="F126" s="26"/>
      <c r="G126" s="373">
        <f>E126-C126</f>
        <v>-190</v>
      </c>
      <c r="H126" s="373">
        <f t="shared" si="47"/>
        <v>-2500</v>
      </c>
      <c r="I126" s="26"/>
      <c r="J126" s="26"/>
      <c r="K126" s="26"/>
      <c r="L126" s="26"/>
      <c r="M126" s="20">
        <f t="shared" si="48"/>
        <v>0</v>
      </c>
      <c r="N126" s="20">
        <f t="shared" si="49"/>
        <v>0</v>
      </c>
      <c r="O126" s="26"/>
      <c r="P126" s="26"/>
      <c r="Q126" s="26"/>
      <c r="R126" s="26"/>
      <c r="S126" s="63"/>
      <c r="AA126" s="58">
        <f>H121</f>
        <v>16</v>
      </c>
      <c r="AB126" s="58">
        <f>E121</f>
        <v>0</v>
      </c>
      <c r="AC126" s="64" t="s">
        <v>90</v>
      </c>
      <c r="AD126" s="58" t="str">
        <f t="shared" si="50"/>
        <v>NGB</v>
      </c>
      <c r="AE126" s="58">
        <f t="shared" si="51"/>
        <v>190</v>
      </c>
      <c r="AF126" s="65">
        <f t="shared" si="52"/>
        <v>0</v>
      </c>
    </row>
    <row r="127" spans="1:32" s="16" customFormat="1" ht="12.75" customHeight="1">
      <c r="A127" s="24" t="s">
        <v>93</v>
      </c>
      <c r="B127" s="374">
        <f>B107+7</f>
        <v>43209</v>
      </c>
      <c r="C127" s="373"/>
      <c r="D127" s="373"/>
      <c r="E127" s="62"/>
      <c r="F127" s="20"/>
      <c r="G127" s="373">
        <f>E127-C127</f>
        <v>0</v>
      </c>
      <c r="H127" s="373">
        <f t="shared" si="47"/>
        <v>0</v>
      </c>
      <c r="I127" s="25"/>
      <c r="J127" s="25"/>
      <c r="K127" s="20"/>
      <c r="L127" s="20"/>
      <c r="M127" s="20">
        <f t="shared" si="48"/>
        <v>0</v>
      </c>
      <c r="N127" s="20">
        <f t="shared" si="49"/>
        <v>0</v>
      </c>
      <c r="O127" s="25"/>
      <c r="P127" s="25"/>
      <c r="Q127" s="20"/>
      <c r="R127" s="20"/>
      <c r="S127" s="63"/>
      <c r="AA127" s="58">
        <f>H121</f>
        <v>16</v>
      </c>
      <c r="AB127" s="58">
        <f>E121</f>
        <v>0</v>
      </c>
      <c r="AC127" s="64" t="s">
        <v>90</v>
      </c>
      <c r="AD127" s="58" t="str">
        <f t="shared" si="50"/>
        <v>SWA</v>
      </c>
      <c r="AE127" s="58">
        <f t="shared" si="51"/>
        <v>0</v>
      </c>
      <c r="AF127" s="65">
        <f t="shared" si="52"/>
        <v>0</v>
      </c>
    </row>
    <row r="128" spans="1:32" s="16" customFormat="1" ht="12.75" customHeight="1">
      <c r="A128" s="24" t="s">
        <v>365</v>
      </c>
      <c r="B128" s="374">
        <f>B108+7</f>
        <v>43210</v>
      </c>
      <c r="C128" s="373">
        <v>260</v>
      </c>
      <c r="D128" s="373">
        <v>3500</v>
      </c>
      <c r="E128" s="354"/>
      <c r="F128" s="26"/>
      <c r="G128" s="373">
        <f>E128-C128</f>
        <v>-260</v>
      </c>
      <c r="H128" s="373">
        <f t="shared" si="47"/>
        <v>-3500</v>
      </c>
      <c r="I128" s="20"/>
      <c r="J128" s="20"/>
      <c r="K128" s="20"/>
      <c r="L128" s="20"/>
      <c r="M128" s="20">
        <f t="shared" si="48"/>
        <v>0</v>
      </c>
      <c r="N128" s="20">
        <f t="shared" si="49"/>
        <v>0</v>
      </c>
      <c r="O128" s="25"/>
      <c r="P128" s="25"/>
      <c r="Q128" s="20"/>
      <c r="R128" s="20"/>
      <c r="S128" s="63"/>
      <c r="AA128" s="58">
        <f>H121</f>
        <v>16</v>
      </c>
      <c r="AB128" s="58">
        <f>E121</f>
        <v>0</v>
      </c>
      <c r="AC128" s="64" t="s">
        <v>90</v>
      </c>
      <c r="AD128" s="58" t="str">
        <f t="shared" si="50"/>
        <v>HUA</v>
      </c>
      <c r="AE128" s="58">
        <f t="shared" si="51"/>
        <v>260</v>
      </c>
      <c r="AF128" s="65">
        <f t="shared" si="52"/>
        <v>0</v>
      </c>
    </row>
    <row r="129" spans="1:32" s="16" customFormat="1" ht="12.75" customHeight="1">
      <c r="A129" s="24" t="s">
        <v>33</v>
      </c>
      <c r="B129" s="374" t="s">
        <v>34</v>
      </c>
      <c r="C129" s="373">
        <v>70</v>
      </c>
      <c r="D129" s="373">
        <v>1100</v>
      </c>
      <c r="E129" s="354"/>
      <c r="F129" s="26"/>
      <c r="G129" s="67">
        <f>E129-C129</f>
        <v>-70</v>
      </c>
      <c r="H129" s="373">
        <f t="shared" si="47"/>
        <v>-1100</v>
      </c>
      <c r="I129" s="20"/>
      <c r="J129" s="20"/>
      <c r="K129" s="20"/>
      <c r="L129" s="20"/>
      <c r="M129" s="20">
        <f t="shared" si="48"/>
        <v>0</v>
      </c>
      <c r="N129" s="20">
        <f t="shared" si="49"/>
        <v>0</v>
      </c>
      <c r="O129" s="25"/>
      <c r="P129" s="25"/>
      <c r="Q129" s="74"/>
      <c r="R129" s="26"/>
      <c r="S129" s="63"/>
      <c r="AA129" s="58">
        <f>H121</f>
        <v>16</v>
      </c>
      <c r="AB129" s="58">
        <f>E121</f>
        <v>0</v>
      </c>
      <c r="AC129" s="64" t="s">
        <v>90</v>
      </c>
      <c r="AD129" s="58" t="str">
        <f t="shared" si="50"/>
        <v>WUH</v>
      </c>
      <c r="AE129" s="58">
        <f t="shared" si="51"/>
        <v>70</v>
      </c>
      <c r="AF129" s="65">
        <f t="shared" si="52"/>
        <v>0</v>
      </c>
    </row>
    <row r="130" spans="1:32" s="16" customFormat="1" ht="12.75" customHeight="1">
      <c r="A130" s="24" t="s">
        <v>31</v>
      </c>
      <c r="B130" s="374" t="s">
        <v>97</v>
      </c>
      <c r="C130" s="373"/>
      <c r="D130" s="373"/>
      <c r="E130" s="354"/>
      <c r="F130" s="26"/>
      <c r="G130" s="373">
        <f t="shared" ref="G130:G137" si="53">E130-C130</f>
        <v>0</v>
      </c>
      <c r="H130" s="373">
        <f t="shared" si="47"/>
        <v>0</v>
      </c>
      <c r="I130" s="20"/>
      <c r="J130" s="20"/>
      <c r="K130" s="20"/>
      <c r="L130" s="20"/>
      <c r="M130" s="20">
        <f t="shared" si="48"/>
        <v>0</v>
      </c>
      <c r="N130" s="20">
        <f t="shared" si="49"/>
        <v>0</v>
      </c>
      <c r="O130" s="26"/>
      <c r="P130" s="26"/>
      <c r="Q130" s="20"/>
      <c r="R130" s="20"/>
      <c r="S130" s="63"/>
      <c r="AA130" s="58">
        <f>H121</f>
        <v>16</v>
      </c>
      <c r="AB130" s="58">
        <f>E121</f>
        <v>0</v>
      </c>
      <c r="AC130" s="64" t="s">
        <v>90</v>
      </c>
      <c r="AD130" s="58" t="str">
        <f t="shared" si="50"/>
        <v>DLC</v>
      </c>
      <c r="AE130" s="58">
        <f t="shared" si="51"/>
        <v>0</v>
      </c>
      <c r="AF130" s="65">
        <f t="shared" si="52"/>
        <v>0</v>
      </c>
    </row>
    <row r="131" spans="1:32" s="16" customFormat="1" ht="12.75" customHeight="1">
      <c r="A131" s="24" t="s">
        <v>32</v>
      </c>
      <c r="B131" s="374" t="s">
        <v>97</v>
      </c>
      <c r="C131" s="373">
        <v>30</v>
      </c>
      <c r="D131" s="373">
        <v>500</v>
      </c>
      <c r="E131" s="354"/>
      <c r="F131" s="26"/>
      <c r="G131" s="373">
        <f t="shared" si="53"/>
        <v>-30</v>
      </c>
      <c r="H131" s="373">
        <f t="shared" si="47"/>
        <v>-500</v>
      </c>
      <c r="I131" s="20"/>
      <c r="J131" s="20"/>
      <c r="K131" s="20"/>
      <c r="L131" s="20"/>
      <c r="M131" s="20">
        <f t="shared" si="48"/>
        <v>0</v>
      </c>
      <c r="N131" s="20">
        <f t="shared" si="49"/>
        <v>0</v>
      </c>
      <c r="O131" s="20"/>
      <c r="P131" s="20"/>
      <c r="Q131" s="20"/>
      <c r="R131" s="20"/>
      <c r="S131" s="63"/>
      <c r="AA131" s="58">
        <f>H121</f>
        <v>16</v>
      </c>
      <c r="AB131" s="58">
        <f>E121</f>
        <v>0</v>
      </c>
      <c r="AC131" s="64" t="s">
        <v>90</v>
      </c>
      <c r="AD131" s="58" t="str">
        <f t="shared" si="50"/>
        <v>TSN</v>
      </c>
      <c r="AE131" s="58">
        <f t="shared" si="51"/>
        <v>30</v>
      </c>
      <c r="AF131" s="65">
        <f t="shared" si="52"/>
        <v>0</v>
      </c>
    </row>
    <row r="132" spans="1:32" s="16" customFormat="1" ht="12.75" customHeight="1">
      <c r="A132" s="24" t="s">
        <v>99</v>
      </c>
      <c r="B132" s="27" t="s">
        <v>100</v>
      </c>
      <c r="C132" s="373"/>
      <c r="D132" s="373"/>
      <c r="E132" s="354"/>
      <c r="F132" s="26"/>
      <c r="G132" s="373">
        <f t="shared" si="53"/>
        <v>0</v>
      </c>
      <c r="H132" s="373">
        <f t="shared" si="47"/>
        <v>0</v>
      </c>
      <c r="I132" s="20"/>
      <c r="J132" s="20"/>
      <c r="K132" s="20"/>
      <c r="L132" s="20"/>
      <c r="M132" s="20">
        <f t="shared" si="48"/>
        <v>0</v>
      </c>
      <c r="N132" s="20">
        <f t="shared" si="49"/>
        <v>0</v>
      </c>
      <c r="O132" s="20"/>
      <c r="P132" s="20"/>
      <c r="Q132" s="20"/>
      <c r="R132" s="66"/>
      <c r="S132" s="63"/>
      <c r="AA132" s="58">
        <f>H121</f>
        <v>16</v>
      </c>
      <c r="AB132" s="58">
        <f>E121</f>
        <v>0</v>
      </c>
      <c r="AC132" s="64" t="s">
        <v>90</v>
      </c>
      <c r="AD132" s="58" t="str">
        <f t="shared" si="50"/>
        <v>HAK</v>
      </c>
      <c r="AE132" s="58">
        <f t="shared" si="51"/>
        <v>0</v>
      </c>
      <c r="AF132" s="65">
        <f t="shared" si="52"/>
        <v>0</v>
      </c>
    </row>
    <row r="133" spans="1:32" s="16" customFormat="1" ht="12.75" customHeight="1">
      <c r="A133" s="24" t="s">
        <v>101</v>
      </c>
      <c r="B133" s="27" t="s">
        <v>100</v>
      </c>
      <c r="C133" s="373"/>
      <c r="D133" s="373"/>
      <c r="E133" s="62"/>
      <c r="F133" s="20"/>
      <c r="G133" s="373">
        <f t="shared" si="53"/>
        <v>0</v>
      </c>
      <c r="H133" s="373">
        <f t="shared" si="47"/>
        <v>0</v>
      </c>
      <c r="I133" s="20"/>
      <c r="J133" s="20"/>
      <c r="K133" s="20"/>
      <c r="L133" s="20"/>
      <c r="M133" s="20">
        <f t="shared" si="48"/>
        <v>0</v>
      </c>
      <c r="N133" s="20">
        <f t="shared" si="49"/>
        <v>0</v>
      </c>
      <c r="O133" s="20"/>
      <c r="P133" s="20"/>
      <c r="Q133" s="20"/>
      <c r="R133" s="20"/>
      <c r="S133" s="63"/>
      <c r="AA133" s="58">
        <f>H121</f>
        <v>16</v>
      </c>
      <c r="AB133" s="58">
        <f>E121</f>
        <v>0</v>
      </c>
      <c r="AC133" s="64" t="s">
        <v>90</v>
      </c>
      <c r="AD133" s="58" t="str">
        <f t="shared" si="50"/>
        <v>XMN</v>
      </c>
      <c r="AE133" s="58">
        <f t="shared" si="51"/>
        <v>0</v>
      </c>
      <c r="AF133" s="65">
        <f t="shared" si="52"/>
        <v>0</v>
      </c>
    </row>
    <row r="134" spans="1:32" s="16" customFormat="1" ht="12.75" customHeight="1">
      <c r="A134" s="24"/>
      <c r="B134" s="374"/>
      <c r="C134" s="373"/>
      <c r="D134" s="373"/>
      <c r="E134" s="62"/>
      <c r="F134" s="20"/>
      <c r="G134" s="373">
        <f t="shared" si="53"/>
        <v>0</v>
      </c>
      <c r="H134" s="373">
        <f t="shared" si="47"/>
        <v>0</v>
      </c>
      <c r="I134" s="20"/>
      <c r="J134" s="20"/>
      <c r="K134" s="20"/>
      <c r="L134" s="20"/>
      <c r="M134" s="20">
        <f t="shared" si="48"/>
        <v>0</v>
      </c>
      <c r="N134" s="20">
        <f t="shared" si="49"/>
        <v>0</v>
      </c>
      <c r="O134" s="67"/>
      <c r="P134" s="67"/>
      <c r="Q134" s="20"/>
      <c r="R134" s="20"/>
      <c r="S134" s="63"/>
      <c r="AA134" s="58">
        <f>H121</f>
        <v>16</v>
      </c>
      <c r="AB134" s="58">
        <f>E121</f>
        <v>0</v>
      </c>
      <c r="AC134" s="64" t="s">
        <v>90</v>
      </c>
      <c r="AD134" s="58">
        <f t="shared" si="50"/>
        <v>0</v>
      </c>
      <c r="AE134" s="58">
        <f t="shared" si="51"/>
        <v>0</v>
      </c>
      <c r="AF134" s="65">
        <f t="shared" si="52"/>
        <v>0</v>
      </c>
    </row>
    <row r="135" spans="1:32" s="16" customFormat="1" ht="12.75" customHeight="1">
      <c r="A135" s="24"/>
      <c r="B135" s="374"/>
      <c r="C135" s="373"/>
      <c r="D135" s="373"/>
      <c r="E135" s="62"/>
      <c r="F135" s="20"/>
      <c r="G135" s="373">
        <f t="shared" si="53"/>
        <v>0</v>
      </c>
      <c r="H135" s="373">
        <f t="shared" si="47"/>
        <v>0</v>
      </c>
      <c r="I135" s="20"/>
      <c r="J135" s="20"/>
      <c r="K135" s="20"/>
      <c r="L135" s="20"/>
      <c r="M135" s="20">
        <f t="shared" si="48"/>
        <v>0</v>
      </c>
      <c r="N135" s="20">
        <f t="shared" si="49"/>
        <v>0</v>
      </c>
      <c r="O135" s="20"/>
      <c r="P135" s="20"/>
      <c r="Q135" s="20"/>
      <c r="R135" s="20"/>
      <c r="S135" s="63"/>
      <c r="AA135" s="58">
        <f>H121</f>
        <v>16</v>
      </c>
      <c r="AB135" s="58">
        <f>E121</f>
        <v>0</v>
      </c>
      <c r="AC135" s="64" t="s">
        <v>90</v>
      </c>
      <c r="AD135" s="58">
        <f t="shared" si="50"/>
        <v>0</v>
      </c>
      <c r="AE135" s="58">
        <f t="shared" si="51"/>
        <v>0</v>
      </c>
      <c r="AF135" s="65">
        <f t="shared" si="52"/>
        <v>0</v>
      </c>
    </row>
    <row r="136" spans="1:32" s="16" customFormat="1" ht="12.75" customHeight="1">
      <c r="A136" s="24" t="s">
        <v>21</v>
      </c>
      <c r="B136" s="374"/>
      <c r="C136" s="373"/>
      <c r="D136" s="373"/>
      <c r="E136" s="62"/>
      <c r="F136" s="20"/>
      <c r="G136" s="373">
        <f t="shared" si="53"/>
        <v>0</v>
      </c>
      <c r="H136" s="373">
        <f t="shared" si="47"/>
        <v>0</v>
      </c>
      <c r="I136" s="20"/>
      <c r="J136" s="20"/>
      <c r="K136" s="20"/>
      <c r="L136" s="20"/>
      <c r="M136" s="20">
        <f t="shared" si="48"/>
        <v>0</v>
      </c>
      <c r="N136" s="20">
        <f t="shared" si="49"/>
        <v>0</v>
      </c>
      <c r="O136" s="26"/>
      <c r="P136" s="26"/>
      <c r="Q136" s="26"/>
      <c r="R136" s="26"/>
      <c r="S136" s="63"/>
      <c r="AA136" s="58">
        <f>H121</f>
        <v>16</v>
      </c>
      <c r="AB136" s="58">
        <f>E121</f>
        <v>0</v>
      </c>
      <c r="AC136" s="64" t="s">
        <v>90</v>
      </c>
      <c r="AD136" s="58" t="str">
        <f t="shared" si="50"/>
        <v>COSCO T/S</v>
      </c>
      <c r="AE136" s="58">
        <f t="shared" si="51"/>
        <v>0</v>
      </c>
      <c r="AF136" s="65">
        <f t="shared" si="52"/>
        <v>0</v>
      </c>
    </row>
    <row r="137" spans="1:32" s="16" customFormat="1" ht="12.75" customHeight="1">
      <c r="A137" s="24" t="s">
        <v>22</v>
      </c>
      <c r="B137" s="28"/>
      <c r="C137" s="29">
        <v>700</v>
      </c>
      <c r="D137" s="29">
        <v>9800</v>
      </c>
      <c r="E137" s="68">
        <f>SUM(E125:E136)</f>
        <v>0</v>
      </c>
      <c r="F137" s="30">
        <f>SUM(F125:F136)</f>
        <v>0</v>
      </c>
      <c r="G137" s="29">
        <f t="shared" si="53"/>
        <v>-700</v>
      </c>
      <c r="H137" s="29">
        <f t="shared" si="47"/>
        <v>-9800</v>
      </c>
      <c r="I137" s="31">
        <f t="shared" ref="I137:R137" si="54">SUM(I125:I136)</f>
        <v>0</v>
      </c>
      <c r="J137" s="31">
        <f t="shared" si="54"/>
        <v>0</v>
      </c>
      <c r="K137" s="31">
        <f t="shared" si="54"/>
        <v>0</v>
      </c>
      <c r="L137" s="31">
        <f t="shared" si="54"/>
        <v>0</v>
      </c>
      <c r="M137" s="31">
        <f t="shared" si="54"/>
        <v>0</v>
      </c>
      <c r="N137" s="31">
        <f t="shared" si="54"/>
        <v>0</v>
      </c>
      <c r="O137" s="20">
        <f t="shared" si="54"/>
        <v>0</v>
      </c>
      <c r="P137" s="31">
        <f t="shared" si="54"/>
        <v>0</v>
      </c>
      <c r="Q137" s="31">
        <f t="shared" si="54"/>
        <v>0</v>
      </c>
      <c r="R137" s="31">
        <f t="shared" si="54"/>
        <v>0</v>
      </c>
      <c r="S137" s="63"/>
      <c r="AA137" s="58"/>
      <c r="AB137" s="58"/>
      <c r="AC137" s="64"/>
      <c r="AD137" s="58"/>
      <c r="AE137" s="58"/>
      <c r="AF137" s="58"/>
    </row>
    <row r="138" spans="1:32" s="16" customFormat="1" ht="12.75" customHeight="1">
      <c r="A138" s="69">
        <f>D137/C137</f>
        <v>14</v>
      </c>
      <c r="C138" s="70">
        <f>F137-E138</f>
        <v>0</v>
      </c>
      <c r="E138" s="258">
        <f>E137/C137</f>
        <v>0</v>
      </c>
      <c r="F138" s="258">
        <f>F137/D137</f>
        <v>0</v>
      </c>
      <c r="I138" s="71" t="s">
        <v>89</v>
      </c>
      <c r="J138" s="72">
        <f>E137/C137</f>
        <v>0</v>
      </c>
      <c r="K138" s="71"/>
      <c r="L138" s="71">
        <f>C137*0.9</f>
        <v>630</v>
      </c>
      <c r="M138" s="71"/>
      <c r="N138" s="71"/>
      <c r="O138" s="88" t="s">
        <v>173</v>
      </c>
      <c r="P138" s="71"/>
      <c r="Q138" s="73"/>
      <c r="R138" s="16" t="s">
        <v>174</v>
      </c>
      <c r="AA138" s="58"/>
      <c r="AB138" s="58"/>
      <c r="AC138" s="64"/>
      <c r="AD138" s="58"/>
      <c r="AE138" s="58"/>
      <c r="AF138" s="58"/>
    </row>
    <row r="141" spans="1:32" s="12" customFormat="1" ht="12.75" customHeight="1">
      <c r="A141" s="75" t="s">
        <v>90</v>
      </c>
      <c r="B141" s="76" t="s">
        <v>686</v>
      </c>
      <c r="C141" s="77"/>
      <c r="D141" s="49"/>
      <c r="E141" s="76" t="s">
        <v>475</v>
      </c>
      <c r="F141" s="49"/>
      <c r="G141" s="75" t="s">
        <v>0</v>
      </c>
      <c r="H141" s="50">
        <v>17</v>
      </c>
      <c r="I141" s="49"/>
      <c r="J141" s="49" t="s">
        <v>74</v>
      </c>
      <c r="K141" s="49"/>
      <c r="L141" s="49"/>
      <c r="M141" s="78"/>
      <c r="N141" s="78"/>
      <c r="O141" s="78"/>
      <c r="P141" s="78"/>
      <c r="Q141" s="78"/>
      <c r="R141" s="78"/>
      <c r="S141" s="78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32" s="16" customFormat="1" ht="12.75" customHeight="1">
      <c r="A142" s="659" t="s">
        <v>6</v>
      </c>
      <c r="B142" s="655" t="s">
        <v>7</v>
      </c>
      <c r="C142" s="651" t="s">
        <v>1</v>
      </c>
      <c r="D142" s="652"/>
      <c r="E142" s="651" t="s">
        <v>2</v>
      </c>
      <c r="F142" s="652"/>
      <c r="G142" s="646" t="s">
        <v>3</v>
      </c>
      <c r="H142" s="646"/>
      <c r="I142" s="648" t="s">
        <v>4</v>
      </c>
      <c r="J142" s="649"/>
      <c r="K142" s="649"/>
      <c r="L142" s="649"/>
      <c r="M142" s="649"/>
      <c r="N142" s="650"/>
      <c r="O142" s="651" t="s">
        <v>91</v>
      </c>
      <c r="P142" s="652"/>
      <c r="Q142" s="646" t="s">
        <v>172</v>
      </c>
      <c r="R142" s="646"/>
      <c r="S142" s="655" t="s">
        <v>5</v>
      </c>
      <c r="T142" s="658"/>
      <c r="U142" s="491"/>
      <c r="V142" s="491"/>
      <c r="W142" s="491"/>
      <c r="X142" s="491"/>
      <c r="Y142" s="491"/>
      <c r="Z142" s="491"/>
      <c r="AA142" s="58"/>
      <c r="AB142" s="58"/>
      <c r="AC142" s="58"/>
      <c r="AD142" s="58"/>
      <c r="AE142" s="58"/>
      <c r="AF142" s="58"/>
    </row>
    <row r="143" spans="1:32" s="16" customFormat="1" ht="12.75" customHeight="1">
      <c r="A143" s="660"/>
      <c r="B143" s="656"/>
      <c r="C143" s="653"/>
      <c r="D143" s="654"/>
      <c r="E143" s="653"/>
      <c r="F143" s="654"/>
      <c r="G143" s="646"/>
      <c r="H143" s="646"/>
      <c r="I143" s="489" t="s">
        <v>8</v>
      </c>
      <c r="J143" s="490" t="s">
        <v>9</v>
      </c>
      <c r="K143" s="489" t="s">
        <v>10</v>
      </c>
      <c r="L143" s="490" t="s">
        <v>11</v>
      </c>
      <c r="M143" s="648" t="s">
        <v>12</v>
      </c>
      <c r="N143" s="650"/>
      <c r="O143" s="653"/>
      <c r="P143" s="654"/>
      <c r="Q143" s="646"/>
      <c r="R143" s="646"/>
      <c r="S143" s="656"/>
      <c r="T143" s="658"/>
      <c r="U143" s="491"/>
      <c r="V143" s="491"/>
      <c r="W143" s="491"/>
      <c r="X143" s="491"/>
      <c r="Y143" s="491"/>
      <c r="Z143" s="491"/>
      <c r="AA143" s="58"/>
      <c r="AB143" s="58"/>
      <c r="AC143" s="58"/>
      <c r="AD143" s="58"/>
      <c r="AE143" s="58"/>
      <c r="AF143" s="58"/>
    </row>
    <row r="144" spans="1:32" s="16" customFormat="1" ht="12.75" customHeight="1">
      <c r="A144" s="661"/>
      <c r="B144" s="657"/>
      <c r="C144" s="487" t="s">
        <v>13</v>
      </c>
      <c r="D144" s="487" t="s">
        <v>14</v>
      </c>
      <c r="E144" s="490" t="s">
        <v>13</v>
      </c>
      <c r="F144" s="487" t="s">
        <v>14</v>
      </c>
      <c r="G144" s="487" t="s">
        <v>13</v>
      </c>
      <c r="H144" s="487" t="s">
        <v>14</v>
      </c>
      <c r="I144" s="490" t="s">
        <v>13</v>
      </c>
      <c r="J144" s="487" t="s">
        <v>14</v>
      </c>
      <c r="K144" s="490" t="s">
        <v>13</v>
      </c>
      <c r="L144" s="487" t="s">
        <v>14</v>
      </c>
      <c r="M144" s="487"/>
      <c r="N144" s="487"/>
      <c r="O144" s="490" t="s">
        <v>13</v>
      </c>
      <c r="P144" s="487" t="s">
        <v>14</v>
      </c>
      <c r="Q144" s="487" t="s">
        <v>13</v>
      </c>
      <c r="R144" s="487" t="s">
        <v>14</v>
      </c>
      <c r="S144" s="657"/>
      <c r="T144" s="491"/>
      <c r="U144" s="491"/>
      <c r="V144" s="491"/>
      <c r="W144" s="491"/>
      <c r="X144" s="491"/>
      <c r="Y144" s="491"/>
      <c r="Z144" s="491"/>
      <c r="AA144" s="58" t="s">
        <v>15</v>
      </c>
      <c r="AB144" s="58" t="s">
        <v>16</v>
      </c>
      <c r="AC144" s="58" t="s">
        <v>17</v>
      </c>
      <c r="AD144" s="58" t="s">
        <v>18</v>
      </c>
      <c r="AE144" s="58" t="s">
        <v>19</v>
      </c>
      <c r="AF144" s="58" t="s">
        <v>20</v>
      </c>
    </row>
    <row r="145" spans="1:32" s="16" customFormat="1" ht="12.75" customHeight="1">
      <c r="A145" s="24" t="s">
        <v>85</v>
      </c>
      <c r="B145" s="488">
        <f>B125+7</f>
        <v>43213</v>
      </c>
      <c r="C145" s="487">
        <v>120</v>
      </c>
      <c r="D145" s="487">
        <v>1700</v>
      </c>
      <c r="E145" s="354">
        <v>573</v>
      </c>
      <c r="F145" s="26">
        <v>4131</v>
      </c>
      <c r="G145" s="487">
        <f>E145-C145</f>
        <v>453</v>
      </c>
      <c r="H145" s="487">
        <f t="shared" ref="H145:H157" si="55">F145-D145</f>
        <v>2431</v>
      </c>
      <c r="I145" s="25"/>
      <c r="J145" s="25"/>
      <c r="K145" s="26"/>
      <c r="L145" s="26"/>
      <c r="M145" s="20">
        <f t="shared" ref="M145:M156" si="56">I145+K145</f>
        <v>0</v>
      </c>
      <c r="N145" s="20">
        <f t="shared" ref="N145:N156" si="57">J145+L145</f>
        <v>0</v>
      </c>
      <c r="O145" s="25"/>
      <c r="P145" s="25"/>
      <c r="Q145" s="26">
        <v>29</v>
      </c>
      <c r="R145" s="26">
        <v>730</v>
      </c>
      <c r="S145" s="63"/>
      <c r="AA145" s="58">
        <f>H141</f>
        <v>17</v>
      </c>
      <c r="AB145" s="58" t="str">
        <f>E141</f>
        <v>JVT-NU3-017-S</v>
      </c>
      <c r="AC145" s="64" t="s">
        <v>90</v>
      </c>
      <c r="AD145" s="58" t="str">
        <f t="shared" ref="AD145:AD156" si="58">A145</f>
        <v>SHA</v>
      </c>
      <c r="AE145" s="58">
        <f t="shared" ref="AE145:AE156" si="59">C145</f>
        <v>120</v>
      </c>
      <c r="AF145" s="65">
        <f t="shared" ref="AF145:AF156" si="60">E145</f>
        <v>573</v>
      </c>
    </row>
    <row r="146" spans="1:32" s="16" customFormat="1" ht="12.75" customHeight="1">
      <c r="A146" s="24" t="s">
        <v>86</v>
      </c>
      <c r="B146" s="488">
        <f>B126+7</f>
        <v>43214</v>
      </c>
      <c r="C146" s="487">
        <v>190</v>
      </c>
      <c r="D146" s="487">
        <v>2500</v>
      </c>
      <c r="E146" s="354">
        <v>200</v>
      </c>
      <c r="F146" s="26">
        <v>2500</v>
      </c>
      <c r="G146" s="487">
        <f>E146-C146</f>
        <v>10</v>
      </c>
      <c r="H146" s="487">
        <f t="shared" si="55"/>
        <v>0</v>
      </c>
      <c r="I146" s="26"/>
      <c r="J146" s="26"/>
      <c r="K146" s="26"/>
      <c r="L146" s="26"/>
      <c r="M146" s="20">
        <f t="shared" si="56"/>
        <v>0</v>
      </c>
      <c r="N146" s="20">
        <f t="shared" si="57"/>
        <v>0</v>
      </c>
      <c r="O146" s="26"/>
      <c r="P146" s="26"/>
      <c r="Q146" s="26">
        <v>150</v>
      </c>
      <c r="R146" s="26">
        <v>1500</v>
      </c>
      <c r="S146" s="63"/>
      <c r="AA146" s="58">
        <f>H141</f>
        <v>17</v>
      </c>
      <c r="AB146" s="58" t="str">
        <f>E141</f>
        <v>JVT-NU3-017-S</v>
      </c>
      <c r="AC146" s="64" t="s">
        <v>90</v>
      </c>
      <c r="AD146" s="58" t="str">
        <f t="shared" si="58"/>
        <v>NGB</v>
      </c>
      <c r="AE146" s="58">
        <f t="shared" si="59"/>
        <v>190</v>
      </c>
      <c r="AF146" s="65">
        <f t="shared" si="60"/>
        <v>200</v>
      </c>
    </row>
    <row r="147" spans="1:32" s="16" customFormat="1" ht="12.75" customHeight="1">
      <c r="A147" s="24" t="s">
        <v>93</v>
      </c>
      <c r="B147" s="488">
        <f>B127+7</f>
        <v>43216</v>
      </c>
      <c r="C147" s="487"/>
      <c r="D147" s="487"/>
      <c r="E147" s="62"/>
      <c r="F147" s="20"/>
      <c r="G147" s="487">
        <f>E147-C147</f>
        <v>0</v>
      </c>
      <c r="H147" s="487">
        <f t="shared" si="55"/>
        <v>0</v>
      </c>
      <c r="I147" s="25"/>
      <c r="J147" s="25"/>
      <c r="K147" s="20"/>
      <c r="L147" s="20"/>
      <c r="M147" s="20">
        <f t="shared" si="56"/>
        <v>0</v>
      </c>
      <c r="N147" s="20">
        <f t="shared" si="57"/>
        <v>0</v>
      </c>
      <c r="O147" s="25"/>
      <c r="P147" s="25"/>
      <c r="Q147" s="20"/>
      <c r="R147" s="20"/>
      <c r="S147" s="63"/>
      <c r="AA147" s="58">
        <f>H141</f>
        <v>17</v>
      </c>
      <c r="AB147" s="58" t="str">
        <f>E141</f>
        <v>JVT-NU3-017-S</v>
      </c>
      <c r="AC147" s="64" t="s">
        <v>90</v>
      </c>
      <c r="AD147" s="58" t="str">
        <f t="shared" si="58"/>
        <v>SWA</v>
      </c>
      <c r="AE147" s="58">
        <f t="shared" si="59"/>
        <v>0</v>
      </c>
      <c r="AF147" s="65">
        <f t="shared" si="60"/>
        <v>0</v>
      </c>
    </row>
    <row r="148" spans="1:32" s="16" customFormat="1" ht="12.75" customHeight="1">
      <c r="A148" s="24" t="s">
        <v>365</v>
      </c>
      <c r="B148" s="488">
        <f>B128+7</f>
        <v>43217</v>
      </c>
      <c r="C148" s="487">
        <v>260</v>
      </c>
      <c r="D148" s="487">
        <v>3500</v>
      </c>
      <c r="E148" s="354">
        <v>200</v>
      </c>
      <c r="F148" s="26">
        <v>3000</v>
      </c>
      <c r="G148" s="487">
        <f>E148-C148</f>
        <v>-60</v>
      </c>
      <c r="H148" s="487">
        <f t="shared" si="55"/>
        <v>-500</v>
      </c>
      <c r="I148" s="20"/>
      <c r="J148" s="20"/>
      <c r="K148" s="20"/>
      <c r="L148" s="20"/>
      <c r="M148" s="20">
        <f t="shared" si="56"/>
        <v>0</v>
      </c>
      <c r="N148" s="20">
        <f t="shared" si="57"/>
        <v>0</v>
      </c>
      <c r="O148" s="25"/>
      <c r="P148" s="25"/>
      <c r="Q148" s="20">
        <v>150</v>
      </c>
      <c r="R148" s="20">
        <v>1500</v>
      </c>
      <c r="S148" s="63"/>
      <c r="AA148" s="58">
        <f>H141</f>
        <v>17</v>
      </c>
      <c r="AB148" s="58" t="str">
        <f>E141</f>
        <v>JVT-NU3-017-S</v>
      </c>
      <c r="AC148" s="64" t="s">
        <v>90</v>
      </c>
      <c r="AD148" s="58" t="str">
        <f t="shared" si="58"/>
        <v>HUA</v>
      </c>
      <c r="AE148" s="58">
        <f t="shared" si="59"/>
        <v>260</v>
      </c>
      <c r="AF148" s="65">
        <f t="shared" si="60"/>
        <v>200</v>
      </c>
    </row>
    <row r="149" spans="1:32" s="16" customFormat="1" ht="12.75" customHeight="1">
      <c r="A149" s="24" t="s">
        <v>33</v>
      </c>
      <c r="B149" s="488" t="s">
        <v>34</v>
      </c>
      <c r="C149" s="487">
        <v>70</v>
      </c>
      <c r="D149" s="487">
        <v>1100</v>
      </c>
      <c r="E149" s="354">
        <v>76</v>
      </c>
      <c r="F149" s="26">
        <v>1351</v>
      </c>
      <c r="G149" s="67">
        <f>E149-C149</f>
        <v>6</v>
      </c>
      <c r="H149" s="487">
        <f t="shared" si="55"/>
        <v>251</v>
      </c>
      <c r="I149" s="20"/>
      <c r="J149" s="20"/>
      <c r="K149" s="20"/>
      <c r="L149" s="20"/>
      <c r="M149" s="20">
        <f t="shared" si="56"/>
        <v>0</v>
      </c>
      <c r="N149" s="20">
        <f t="shared" si="57"/>
        <v>0</v>
      </c>
      <c r="O149" s="25"/>
      <c r="P149" s="25"/>
      <c r="Q149" s="74"/>
      <c r="R149" s="26"/>
      <c r="S149" s="63"/>
      <c r="AA149" s="58">
        <f>H141</f>
        <v>17</v>
      </c>
      <c r="AB149" s="58" t="str">
        <f>E141</f>
        <v>JVT-NU3-017-S</v>
      </c>
      <c r="AC149" s="64" t="s">
        <v>90</v>
      </c>
      <c r="AD149" s="58" t="str">
        <f t="shared" si="58"/>
        <v>WUH</v>
      </c>
      <c r="AE149" s="58">
        <f t="shared" si="59"/>
        <v>70</v>
      </c>
      <c r="AF149" s="65">
        <f t="shared" si="60"/>
        <v>76</v>
      </c>
    </row>
    <row r="150" spans="1:32" s="16" customFormat="1" ht="12.75" customHeight="1">
      <c r="A150" s="24" t="s">
        <v>31</v>
      </c>
      <c r="B150" s="488" t="s">
        <v>97</v>
      </c>
      <c r="C150" s="487"/>
      <c r="D150" s="487"/>
      <c r="E150" s="354"/>
      <c r="F150" s="26"/>
      <c r="G150" s="487">
        <f t="shared" ref="G150:G157" si="61">E150-C150</f>
        <v>0</v>
      </c>
      <c r="H150" s="487">
        <f t="shared" si="55"/>
        <v>0</v>
      </c>
      <c r="I150" s="20"/>
      <c r="J150" s="20"/>
      <c r="K150" s="20"/>
      <c r="L150" s="20"/>
      <c r="M150" s="20">
        <f t="shared" si="56"/>
        <v>0</v>
      </c>
      <c r="N150" s="20">
        <f t="shared" si="57"/>
        <v>0</v>
      </c>
      <c r="O150" s="26"/>
      <c r="P150" s="26"/>
      <c r="Q150" s="20"/>
      <c r="R150" s="20"/>
      <c r="S150" s="63"/>
      <c r="AA150" s="58">
        <f>H141</f>
        <v>17</v>
      </c>
      <c r="AB150" s="58" t="str">
        <f>E141</f>
        <v>JVT-NU3-017-S</v>
      </c>
      <c r="AC150" s="64" t="s">
        <v>90</v>
      </c>
      <c r="AD150" s="58" t="str">
        <f t="shared" si="58"/>
        <v>DLC</v>
      </c>
      <c r="AE150" s="58">
        <f t="shared" si="59"/>
        <v>0</v>
      </c>
      <c r="AF150" s="65">
        <f t="shared" si="60"/>
        <v>0</v>
      </c>
    </row>
    <row r="151" spans="1:32" s="16" customFormat="1" ht="12.75" customHeight="1">
      <c r="A151" s="24" t="s">
        <v>32</v>
      </c>
      <c r="B151" s="488" t="s">
        <v>97</v>
      </c>
      <c r="C151" s="487">
        <v>30</v>
      </c>
      <c r="D151" s="487">
        <v>500</v>
      </c>
      <c r="E151" s="354">
        <v>80</v>
      </c>
      <c r="F151" s="26">
        <v>1857</v>
      </c>
      <c r="G151" s="487">
        <f t="shared" si="61"/>
        <v>50</v>
      </c>
      <c r="H151" s="487">
        <f t="shared" si="55"/>
        <v>1357</v>
      </c>
      <c r="I151" s="20"/>
      <c r="J151" s="20"/>
      <c r="K151" s="20"/>
      <c r="L151" s="20"/>
      <c r="M151" s="20">
        <f t="shared" si="56"/>
        <v>0</v>
      </c>
      <c r="N151" s="20">
        <f t="shared" si="57"/>
        <v>0</v>
      </c>
      <c r="O151" s="20"/>
      <c r="P151" s="20"/>
      <c r="Q151" s="20"/>
      <c r="R151" s="20">
        <v>820</v>
      </c>
      <c r="S151" s="63"/>
      <c r="AA151" s="58">
        <f>H141</f>
        <v>17</v>
      </c>
      <c r="AB151" s="58" t="str">
        <f>E141</f>
        <v>JVT-NU3-017-S</v>
      </c>
      <c r="AC151" s="64" t="s">
        <v>90</v>
      </c>
      <c r="AD151" s="58" t="str">
        <f t="shared" si="58"/>
        <v>TSN</v>
      </c>
      <c r="AE151" s="58">
        <f t="shared" si="59"/>
        <v>30</v>
      </c>
      <c r="AF151" s="65">
        <f t="shared" si="60"/>
        <v>80</v>
      </c>
    </row>
    <row r="152" spans="1:32" s="16" customFormat="1" ht="12.75" customHeight="1">
      <c r="A152" s="24" t="s">
        <v>99</v>
      </c>
      <c r="B152" s="27" t="s">
        <v>100</v>
      </c>
      <c r="C152" s="487"/>
      <c r="D152" s="487"/>
      <c r="E152" s="354"/>
      <c r="F152" s="26"/>
      <c r="G152" s="487">
        <f t="shared" si="61"/>
        <v>0</v>
      </c>
      <c r="H152" s="487">
        <f t="shared" si="55"/>
        <v>0</v>
      </c>
      <c r="I152" s="20"/>
      <c r="J152" s="20"/>
      <c r="K152" s="20"/>
      <c r="L152" s="20"/>
      <c r="M152" s="20">
        <f t="shared" si="56"/>
        <v>0</v>
      </c>
      <c r="N152" s="20">
        <f t="shared" si="57"/>
        <v>0</v>
      </c>
      <c r="O152" s="20"/>
      <c r="P152" s="20"/>
      <c r="Q152" s="20"/>
      <c r="R152" s="66"/>
      <c r="S152" s="63"/>
      <c r="AA152" s="58">
        <f>H141</f>
        <v>17</v>
      </c>
      <c r="AB152" s="58" t="str">
        <f>E141</f>
        <v>JVT-NU3-017-S</v>
      </c>
      <c r="AC152" s="64" t="s">
        <v>90</v>
      </c>
      <c r="AD152" s="58" t="str">
        <f t="shared" si="58"/>
        <v>HAK</v>
      </c>
      <c r="AE152" s="58">
        <f t="shared" si="59"/>
        <v>0</v>
      </c>
      <c r="AF152" s="65">
        <f t="shared" si="60"/>
        <v>0</v>
      </c>
    </row>
    <row r="153" spans="1:32" s="16" customFormat="1" ht="12.75" customHeight="1">
      <c r="A153" s="24" t="s">
        <v>101</v>
      </c>
      <c r="B153" s="27" t="s">
        <v>100</v>
      </c>
      <c r="C153" s="487"/>
      <c r="D153" s="487"/>
      <c r="E153" s="62">
        <v>22</v>
      </c>
      <c r="F153" s="20">
        <v>386</v>
      </c>
      <c r="G153" s="487">
        <f t="shared" si="61"/>
        <v>22</v>
      </c>
      <c r="H153" s="487">
        <f t="shared" si="55"/>
        <v>386</v>
      </c>
      <c r="I153" s="20"/>
      <c r="J153" s="20"/>
      <c r="K153" s="20"/>
      <c r="L153" s="20"/>
      <c r="M153" s="20">
        <f t="shared" si="56"/>
        <v>0</v>
      </c>
      <c r="N153" s="20">
        <f t="shared" si="57"/>
        <v>0</v>
      </c>
      <c r="O153" s="20"/>
      <c r="P153" s="20"/>
      <c r="Q153" s="20"/>
      <c r="R153" s="20"/>
      <c r="S153" s="63"/>
      <c r="AA153" s="58">
        <f>H141</f>
        <v>17</v>
      </c>
      <c r="AB153" s="58" t="str">
        <f>E141</f>
        <v>JVT-NU3-017-S</v>
      </c>
      <c r="AC153" s="64" t="s">
        <v>90</v>
      </c>
      <c r="AD153" s="58" t="str">
        <f t="shared" si="58"/>
        <v>XMN</v>
      </c>
      <c r="AE153" s="58">
        <f t="shared" si="59"/>
        <v>0</v>
      </c>
      <c r="AF153" s="65">
        <f t="shared" si="60"/>
        <v>22</v>
      </c>
    </row>
    <row r="154" spans="1:32" s="16" customFormat="1" ht="12.75" customHeight="1">
      <c r="A154" s="24"/>
      <c r="B154" s="488"/>
      <c r="C154" s="487"/>
      <c r="D154" s="487"/>
      <c r="E154" s="62"/>
      <c r="F154" s="20"/>
      <c r="G154" s="487">
        <f t="shared" si="61"/>
        <v>0</v>
      </c>
      <c r="H154" s="487">
        <f t="shared" si="55"/>
        <v>0</v>
      </c>
      <c r="I154" s="20"/>
      <c r="J154" s="20"/>
      <c r="K154" s="20"/>
      <c r="L154" s="20"/>
      <c r="M154" s="20">
        <f t="shared" si="56"/>
        <v>0</v>
      </c>
      <c r="N154" s="20">
        <f t="shared" si="57"/>
        <v>0</v>
      </c>
      <c r="O154" s="67"/>
      <c r="P154" s="67"/>
      <c r="Q154" s="20"/>
      <c r="R154" s="20"/>
      <c r="S154" s="63"/>
      <c r="AA154" s="58">
        <f>H141</f>
        <v>17</v>
      </c>
      <c r="AB154" s="58" t="str">
        <f>E141</f>
        <v>JVT-NU3-017-S</v>
      </c>
      <c r="AC154" s="64" t="s">
        <v>90</v>
      </c>
      <c r="AD154" s="58">
        <f t="shared" si="58"/>
        <v>0</v>
      </c>
      <c r="AE154" s="58">
        <f t="shared" si="59"/>
        <v>0</v>
      </c>
      <c r="AF154" s="65">
        <f t="shared" si="60"/>
        <v>0</v>
      </c>
    </row>
    <row r="155" spans="1:32" s="16" customFormat="1" ht="12.75" customHeight="1">
      <c r="A155" s="24"/>
      <c r="B155" s="488"/>
      <c r="C155" s="487"/>
      <c r="D155" s="487"/>
      <c r="E155" s="62"/>
      <c r="F155" s="20"/>
      <c r="G155" s="487">
        <f t="shared" si="61"/>
        <v>0</v>
      </c>
      <c r="H155" s="487">
        <f t="shared" si="55"/>
        <v>0</v>
      </c>
      <c r="I155" s="20"/>
      <c r="J155" s="20"/>
      <c r="K155" s="20"/>
      <c r="L155" s="20"/>
      <c r="M155" s="20">
        <f t="shared" si="56"/>
        <v>0</v>
      </c>
      <c r="N155" s="20">
        <f t="shared" si="57"/>
        <v>0</v>
      </c>
      <c r="O155" s="20"/>
      <c r="P155" s="20"/>
      <c r="Q155" s="20"/>
      <c r="R155" s="20"/>
      <c r="S155" s="63"/>
      <c r="AA155" s="58">
        <f>H141</f>
        <v>17</v>
      </c>
      <c r="AB155" s="58" t="str">
        <f>E141</f>
        <v>JVT-NU3-017-S</v>
      </c>
      <c r="AC155" s="64" t="s">
        <v>90</v>
      </c>
      <c r="AD155" s="58">
        <f t="shared" si="58"/>
        <v>0</v>
      </c>
      <c r="AE155" s="58">
        <f t="shared" si="59"/>
        <v>0</v>
      </c>
      <c r="AF155" s="65">
        <f t="shared" si="60"/>
        <v>0</v>
      </c>
    </row>
    <row r="156" spans="1:32" s="16" customFormat="1" ht="12.75" customHeight="1">
      <c r="A156" s="24" t="s">
        <v>21</v>
      </c>
      <c r="B156" s="488"/>
      <c r="C156" s="487"/>
      <c r="D156" s="487"/>
      <c r="E156" s="62"/>
      <c r="F156" s="20"/>
      <c r="G156" s="487">
        <f t="shared" si="61"/>
        <v>0</v>
      </c>
      <c r="H156" s="487">
        <f t="shared" si="55"/>
        <v>0</v>
      </c>
      <c r="I156" s="20"/>
      <c r="J156" s="20"/>
      <c r="K156" s="20"/>
      <c r="L156" s="20"/>
      <c r="M156" s="20">
        <f t="shared" si="56"/>
        <v>0</v>
      </c>
      <c r="N156" s="20">
        <f t="shared" si="57"/>
        <v>0</v>
      </c>
      <c r="O156" s="26"/>
      <c r="P156" s="26"/>
      <c r="Q156" s="26"/>
      <c r="R156" s="26"/>
      <c r="S156" s="63"/>
      <c r="AA156" s="58">
        <f>H141</f>
        <v>17</v>
      </c>
      <c r="AB156" s="58" t="str">
        <f>E141</f>
        <v>JVT-NU3-017-S</v>
      </c>
      <c r="AC156" s="64" t="s">
        <v>90</v>
      </c>
      <c r="AD156" s="58" t="str">
        <f t="shared" si="58"/>
        <v>COSCO T/S</v>
      </c>
      <c r="AE156" s="58">
        <f t="shared" si="59"/>
        <v>0</v>
      </c>
      <c r="AF156" s="65">
        <f t="shared" si="60"/>
        <v>0</v>
      </c>
    </row>
    <row r="157" spans="1:32" s="16" customFormat="1" ht="12.75" customHeight="1">
      <c r="A157" s="24" t="s">
        <v>22</v>
      </c>
      <c r="B157" s="28"/>
      <c r="C157" s="29">
        <v>700</v>
      </c>
      <c r="D157" s="29">
        <v>9800</v>
      </c>
      <c r="E157" s="68">
        <f>SUM(E145:E156)</f>
        <v>1151</v>
      </c>
      <c r="F157" s="30">
        <f>SUM(F145:F156)</f>
        <v>13225</v>
      </c>
      <c r="G157" s="29">
        <f t="shared" si="61"/>
        <v>451</v>
      </c>
      <c r="H157" s="29">
        <f t="shared" si="55"/>
        <v>3425</v>
      </c>
      <c r="I157" s="31">
        <f t="shared" ref="I157:R157" si="62">SUM(I145:I156)</f>
        <v>0</v>
      </c>
      <c r="J157" s="31">
        <f t="shared" si="62"/>
        <v>0</v>
      </c>
      <c r="K157" s="31">
        <f t="shared" si="62"/>
        <v>0</v>
      </c>
      <c r="L157" s="31">
        <f t="shared" si="62"/>
        <v>0</v>
      </c>
      <c r="M157" s="31">
        <f t="shared" si="62"/>
        <v>0</v>
      </c>
      <c r="N157" s="31">
        <f t="shared" si="62"/>
        <v>0</v>
      </c>
      <c r="O157" s="20">
        <f t="shared" si="62"/>
        <v>0</v>
      </c>
      <c r="P157" s="31">
        <f t="shared" si="62"/>
        <v>0</v>
      </c>
      <c r="Q157" s="31">
        <f t="shared" si="62"/>
        <v>329</v>
      </c>
      <c r="R157" s="31">
        <f t="shared" si="62"/>
        <v>4550</v>
      </c>
      <c r="S157" s="63"/>
      <c r="AA157" s="58"/>
      <c r="AB157" s="58"/>
      <c r="AC157" s="64"/>
      <c r="AD157" s="58"/>
      <c r="AE157" s="58"/>
      <c r="AF157" s="58"/>
    </row>
    <row r="158" spans="1:32" s="16" customFormat="1" ht="12.75" customHeight="1">
      <c r="A158" s="69">
        <f>D157/C157</f>
        <v>14</v>
      </c>
      <c r="C158" s="70">
        <f>F157-E158</f>
        <v>13223.355714285713</v>
      </c>
      <c r="E158" s="258">
        <f>E157/C157</f>
        <v>1.6442857142857144</v>
      </c>
      <c r="F158" s="258">
        <f>F157/D157</f>
        <v>1.3494897959183674</v>
      </c>
      <c r="I158" s="71" t="s">
        <v>89</v>
      </c>
      <c r="J158" s="72">
        <f>E157/C157</f>
        <v>1.6442857142857144</v>
      </c>
      <c r="K158" s="71"/>
      <c r="L158" s="71">
        <f>C157*0.9</f>
        <v>630</v>
      </c>
      <c r="M158" s="71"/>
      <c r="N158" s="71"/>
      <c r="O158" s="88" t="s">
        <v>173</v>
      </c>
      <c r="P158" s="71"/>
      <c r="Q158" s="73"/>
      <c r="R158" s="16" t="s">
        <v>174</v>
      </c>
      <c r="AA158" s="58"/>
      <c r="AB158" s="58"/>
      <c r="AC158" s="64"/>
      <c r="AD158" s="58"/>
      <c r="AE158" s="58"/>
      <c r="AF158" s="58"/>
    </row>
    <row r="161" spans="1:32" s="12" customFormat="1" ht="12.75" customHeight="1">
      <c r="A161" s="75" t="s">
        <v>90</v>
      </c>
      <c r="B161" s="76" t="s">
        <v>676</v>
      </c>
      <c r="C161" s="77"/>
      <c r="D161" s="49"/>
      <c r="E161" s="76" t="s">
        <v>775</v>
      </c>
      <c r="F161" s="49"/>
      <c r="G161" s="75" t="s">
        <v>0</v>
      </c>
      <c r="H161" s="50">
        <v>18</v>
      </c>
      <c r="I161" s="49"/>
      <c r="J161" s="49" t="s">
        <v>74</v>
      </c>
      <c r="K161" s="49"/>
      <c r="L161" s="49"/>
      <c r="M161" s="78"/>
      <c r="N161" s="78"/>
      <c r="O161" s="78"/>
      <c r="P161" s="78"/>
      <c r="Q161" s="78"/>
      <c r="R161" s="78"/>
      <c r="S161" s="78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32" s="16" customFormat="1" ht="12.75" customHeight="1">
      <c r="A162" s="659" t="s">
        <v>6</v>
      </c>
      <c r="B162" s="655" t="s">
        <v>7</v>
      </c>
      <c r="C162" s="651" t="s">
        <v>1</v>
      </c>
      <c r="D162" s="652"/>
      <c r="E162" s="651" t="s">
        <v>2</v>
      </c>
      <c r="F162" s="652"/>
      <c r="G162" s="646" t="s">
        <v>3</v>
      </c>
      <c r="H162" s="646"/>
      <c r="I162" s="648" t="s">
        <v>4</v>
      </c>
      <c r="J162" s="649"/>
      <c r="K162" s="649"/>
      <c r="L162" s="649"/>
      <c r="M162" s="649"/>
      <c r="N162" s="650"/>
      <c r="O162" s="651" t="s">
        <v>91</v>
      </c>
      <c r="P162" s="652"/>
      <c r="Q162" s="646" t="s">
        <v>172</v>
      </c>
      <c r="R162" s="646"/>
      <c r="S162" s="655" t="s">
        <v>5</v>
      </c>
      <c r="T162" s="658"/>
      <c r="U162" s="538"/>
      <c r="V162" s="538"/>
      <c r="W162" s="538"/>
      <c r="X162" s="538"/>
      <c r="Y162" s="538"/>
      <c r="Z162" s="538"/>
      <c r="AA162" s="58"/>
      <c r="AB162" s="58"/>
      <c r="AC162" s="58"/>
      <c r="AD162" s="58"/>
      <c r="AE162" s="58"/>
      <c r="AF162" s="58"/>
    </row>
    <row r="163" spans="1:32" s="16" customFormat="1" ht="12.75" customHeight="1">
      <c r="A163" s="660"/>
      <c r="B163" s="656"/>
      <c r="C163" s="653"/>
      <c r="D163" s="654"/>
      <c r="E163" s="653"/>
      <c r="F163" s="654"/>
      <c r="G163" s="646"/>
      <c r="H163" s="646"/>
      <c r="I163" s="539" t="s">
        <v>8</v>
      </c>
      <c r="J163" s="540" t="s">
        <v>9</v>
      </c>
      <c r="K163" s="539" t="s">
        <v>10</v>
      </c>
      <c r="L163" s="540" t="s">
        <v>11</v>
      </c>
      <c r="M163" s="648" t="s">
        <v>12</v>
      </c>
      <c r="N163" s="650"/>
      <c r="O163" s="653"/>
      <c r="P163" s="654"/>
      <c r="Q163" s="646"/>
      <c r="R163" s="646"/>
      <c r="S163" s="656"/>
      <c r="T163" s="658"/>
      <c r="U163" s="538"/>
      <c r="V163" s="538"/>
      <c r="W163" s="538"/>
      <c r="X163" s="538"/>
      <c r="Y163" s="538"/>
      <c r="Z163" s="538"/>
      <c r="AA163" s="58"/>
      <c r="AB163" s="58"/>
      <c r="AC163" s="58"/>
      <c r="AD163" s="58"/>
      <c r="AE163" s="58"/>
      <c r="AF163" s="58"/>
    </row>
    <row r="164" spans="1:32" s="16" customFormat="1" ht="12.75" customHeight="1">
      <c r="A164" s="661"/>
      <c r="B164" s="657"/>
      <c r="C164" s="536" t="s">
        <v>13</v>
      </c>
      <c r="D164" s="536" t="s">
        <v>14</v>
      </c>
      <c r="E164" s="540" t="s">
        <v>13</v>
      </c>
      <c r="F164" s="536" t="s">
        <v>14</v>
      </c>
      <c r="G164" s="536" t="s">
        <v>13</v>
      </c>
      <c r="H164" s="536" t="s">
        <v>14</v>
      </c>
      <c r="I164" s="540" t="s">
        <v>13</v>
      </c>
      <c r="J164" s="536" t="s">
        <v>14</v>
      </c>
      <c r="K164" s="540" t="s">
        <v>13</v>
      </c>
      <c r="L164" s="536" t="s">
        <v>14</v>
      </c>
      <c r="M164" s="536"/>
      <c r="N164" s="536"/>
      <c r="O164" s="540" t="s">
        <v>13</v>
      </c>
      <c r="P164" s="536" t="s">
        <v>14</v>
      </c>
      <c r="Q164" s="536" t="s">
        <v>13</v>
      </c>
      <c r="R164" s="536" t="s">
        <v>14</v>
      </c>
      <c r="S164" s="657"/>
      <c r="T164" s="538"/>
      <c r="U164" s="538"/>
      <c r="V164" s="538"/>
      <c r="W164" s="538"/>
      <c r="X164" s="538"/>
      <c r="Y164" s="538"/>
      <c r="Z164" s="538"/>
      <c r="AA164" s="58" t="s">
        <v>15</v>
      </c>
      <c r="AB164" s="58" t="s">
        <v>16</v>
      </c>
      <c r="AC164" s="58" t="s">
        <v>17</v>
      </c>
      <c r="AD164" s="58" t="s">
        <v>18</v>
      </c>
      <c r="AE164" s="58" t="s">
        <v>19</v>
      </c>
      <c r="AF164" s="58" t="s">
        <v>20</v>
      </c>
    </row>
    <row r="165" spans="1:32" s="16" customFormat="1" ht="12.75" customHeight="1">
      <c r="A165" s="24" t="s">
        <v>85</v>
      </c>
      <c r="B165" s="537">
        <f>B145+7</f>
        <v>43220</v>
      </c>
      <c r="C165" s="536">
        <v>120</v>
      </c>
      <c r="D165" s="536">
        <v>1700</v>
      </c>
      <c r="E165" s="354">
        <v>140</v>
      </c>
      <c r="F165" s="26">
        <v>1800</v>
      </c>
      <c r="G165" s="536">
        <f>E165-C165</f>
        <v>20</v>
      </c>
      <c r="H165" s="536">
        <f t="shared" ref="H165:H177" si="63">F165-D165</f>
        <v>100</v>
      </c>
      <c r="I165" s="25"/>
      <c r="J165" s="25"/>
      <c r="K165" s="26"/>
      <c r="L165" s="26"/>
      <c r="M165" s="20">
        <f t="shared" ref="M165:M176" si="64">I165+K165</f>
        <v>0</v>
      </c>
      <c r="N165" s="20">
        <f t="shared" ref="N165:N176" si="65">J165+L165</f>
        <v>0</v>
      </c>
      <c r="O165" s="25"/>
      <c r="P165" s="25"/>
      <c r="Q165" s="26"/>
      <c r="R165" s="26"/>
      <c r="S165" s="63"/>
      <c r="AA165" s="58">
        <f>H161</f>
        <v>18</v>
      </c>
      <c r="AB165" s="58" t="str">
        <f>E161</f>
        <v>JVT-TCZ-012-S</v>
      </c>
      <c r="AC165" s="64" t="s">
        <v>90</v>
      </c>
      <c r="AD165" s="58" t="str">
        <f t="shared" ref="AD165:AD176" si="66">A165</f>
        <v>SHA</v>
      </c>
      <c r="AE165" s="58">
        <f t="shared" ref="AE165:AE176" si="67">C165</f>
        <v>120</v>
      </c>
      <c r="AF165" s="65">
        <f t="shared" ref="AF165:AF176" si="68">E165</f>
        <v>140</v>
      </c>
    </row>
    <row r="166" spans="1:32" s="16" customFormat="1" ht="12.75" customHeight="1">
      <c r="A166" s="24" t="s">
        <v>86</v>
      </c>
      <c r="B166" s="537">
        <f>B146+7</f>
        <v>43221</v>
      </c>
      <c r="C166" s="536">
        <v>190</v>
      </c>
      <c r="D166" s="536">
        <v>2500</v>
      </c>
      <c r="E166" s="354">
        <v>250</v>
      </c>
      <c r="F166" s="26">
        <v>2500</v>
      </c>
      <c r="G166" s="536">
        <f>E166-C166</f>
        <v>60</v>
      </c>
      <c r="H166" s="536">
        <f t="shared" si="63"/>
        <v>0</v>
      </c>
      <c r="I166" s="26"/>
      <c r="J166" s="26"/>
      <c r="K166" s="26"/>
      <c r="L166" s="26"/>
      <c r="M166" s="20">
        <f t="shared" si="64"/>
        <v>0</v>
      </c>
      <c r="N166" s="20">
        <f t="shared" si="65"/>
        <v>0</v>
      </c>
      <c r="O166" s="26"/>
      <c r="P166" s="26"/>
      <c r="Q166" s="26">
        <v>180</v>
      </c>
      <c r="R166" s="26">
        <v>1800</v>
      </c>
      <c r="S166" s="63"/>
      <c r="AA166" s="58">
        <f>H161</f>
        <v>18</v>
      </c>
      <c r="AB166" s="58" t="str">
        <f>E161</f>
        <v>JVT-TCZ-012-S</v>
      </c>
      <c r="AC166" s="64" t="s">
        <v>90</v>
      </c>
      <c r="AD166" s="58" t="str">
        <f t="shared" si="66"/>
        <v>NGB</v>
      </c>
      <c r="AE166" s="58">
        <f t="shared" si="67"/>
        <v>190</v>
      </c>
      <c r="AF166" s="65">
        <f t="shared" si="68"/>
        <v>250</v>
      </c>
    </row>
    <row r="167" spans="1:32" s="16" customFormat="1" ht="12.75" customHeight="1">
      <c r="A167" s="24" t="s">
        <v>93</v>
      </c>
      <c r="B167" s="537">
        <f>B147+7</f>
        <v>43223</v>
      </c>
      <c r="C167" s="536"/>
      <c r="D167" s="536"/>
      <c r="E167" s="62"/>
      <c r="F167" s="20"/>
      <c r="G167" s="536">
        <f>E167-C167</f>
        <v>0</v>
      </c>
      <c r="H167" s="536">
        <f t="shared" si="63"/>
        <v>0</v>
      </c>
      <c r="I167" s="25"/>
      <c r="J167" s="25"/>
      <c r="K167" s="20"/>
      <c r="L167" s="20"/>
      <c r="M167" s="20">
        <f t="shared" si="64"/>
        <v>0</v>
      </c>
      <c r="N167" s="20">
        <f t="shared" si="65"/>
        <v>0</v>
      </c>
      <c r="O167" s="25"/>
      <c r="P167" s="25"/>
      <c r="Q167" s="20"/>
      <c r="R167" s="20"/>
      <c r="S167" s="63"/>
      <c r="AA167" s="58">
        <f>H161</f>
        <v>18</v>
      </c>
      <c r="AB167" s="58" t="str">
        <f>E161</f>
        <v>JVT-TCZ-012-S</v>
      </c>
      <c r="AC167" s="64" t="s">
        <v>90</v>
      </c>
      <c r="AD167" s="58" t="str">
        <f t="shared" si="66"/>
        <v>SWA</v>
      </c>
      <c r="AE167" s="58">
        <f t="shared" si="67"/>
        <v>0</v>
      </c>
      <c r="AF167" s="65">
        <f t="shared" si="68"/>
        <v>0</v>
      </c>
    </row>
    <row r="168" spans="1:32" s="16" customFormat="1" ht="12.75" customHeight="1">
      <c r="A168" s="24" t="s">
        <v>365</v>
      </c>
      <c r="B168" s="537">
        <f>B148+7</f>
        <v>43224</v>
      </c>
      <c r="C168" s="536">
        <v>260</v>
      </c>
      <c r="D168" s="536">
        <v>3500</v>
      </c>
      <c r="E168" s="354">
        <v>260</v>
      </c>
      <c r="F168" s="26">
        <v>3500</v>
      </c>
      <c r="G168" s="536">
        <f>E168-C168</f>
        <v>0</v>
      </c>
      <c r="H168" s="536">
        <f t="shared" si="63"/>
        <v>0</v>
      </c>
      <c r="I168" s="20"/>
      <c r="J168" s="20"/>
      <c r="K168" s="20"/>
      <c r="L168" s="20"/>
      <c r="M168" s="20">
        <f t="shared" si="64"/>
        <v>0</v>
      </c>
      <c r="N168" s="20">
        <f t="shared" si="65"/>
        <v>0</v>
      </c>
      <c r="O168" s="25"/>
      <c r="P168" s="25"/>
      <c r="Q168" s="20">
        <v>150</v>
      </c>
      <c r="R168" s="20">
        <v>1500</v>
      </c>
      <c r="S168" s="63"/>
      <c r="AA168" s="58">
        <f>H161</f>
        <v>18</v>
      </c>
      <c r="AB168" s="58" t="str">
        <f>E161</f>
        <v>JVT-TCZ-012-S</v>
      </c>
      <c r="AC168" s="64" t="s">
        <v>90</v>
      </c>
      <c r="AD168" s="58" t="str">
        <f t="shared" si="66"/>
        <v>HUA</v>
      </c>
      <c r="AE168" s="58">
        <f t="shared" si="67"/>
        <v>260</v>
      </c>
      <c r="AF168" s="65">
        <f t="shared" si="68"/>
        <v>260</v>
      </c>
    </row>
    <row r="169" spans="1:32" s="16" customFormat="1" ht="12.75" customHeight="1">
      <c r="A169" s="24" t="s">
        <v>33</v>
      </c>
      <c r="B169" s="537" t="s">
        <v>34</v>
      </c>
      <c r="C169" s="536">
        <v>70</v>
      </c>
      <c r="D169" s="536">
        <v>1100</v>
      </c>
      <c r="E169" s="354">
        <v>35</v>
      </c>
      <c r="F169" s="26">
        <v>790</v>
      </c>
      <c r="G169" s="67">
        <f>E169-C169</f>
        <v>-35</v>
      </c>
      <c r="H169" s="536">
        <f t="shared" si="63"/>
        <v>-310</v>
      </c>
      <c r="I169" s="20"/>
      <c r="J169" s="20"/>
      <c r="K169" s="20"/>
      <c r="L169" s="20"/>
      <c r="M169" s="20">
        <f t="shared" si="64"/>
        <v>0</v>
      </c>
      <c r="N169" s="20">
        <f t="shared" si="65"/>
        <v>0</v>
      </c>
      <c r="O169" s="25"/>
      <c r="P169" s="25"/>
      <c r="Q169" s="74"/>
      <c r="R169" s="26"/>
      <c r="S169" s="63"/>
      <c r="AA169" s="58">
        <f>H161</f>
        <v>18</v>
      </c>
      <c r="AB169" s="58" t="str">
        <f>E161</f>
        <v>JVT-TCZ-012-S</v>
      </c>
      <c r="AC169" s="64" t="s">
        <v>90</v>
      </c>
      <c r="AD169" s="58" t="str">
        <f t="shared" si="66"/>
        <v>WUH</v>
      </c>
      <c r="AE169" s="58">
        <f t="shared" si="67"/>
        <v>70</v>
      </c>
      <c r="AF169" s="65">
        <f t="shared" si="68"/>
        <v>35</v>
      </c>
    </row>
    <row r="170" spans="1:32" s="16" customFormat="1" ht="12.75" customHeight="1">
      <c r="A170" s="24" t="s">
        <v>31</v>
      </c>
      <c r="B170" s="537" t="s">
        <v>97</v>
      </c>
      <c r="C170" s="536"/>
      <c r="D170" s="536"/>
      <c r="E170" s="354"/>
      <c r="F170" s="26"/>
      <c r="G170" s="536">
        <f t="shared" ref="G170:G177" si="69">E170-C170</f>
        <v>0</v>
      </c>
      <c r="H170" s="536">
        <f t="shared" si="63"/>
        <v>0</v>
      </c>
      <c r="I170" s="20"/>
      <c r="J170" s="20"/>
      <c r="K170" s="20"/>
      <c r="L170" s="20"/>
      <c r="M170" s="20">
        <f t="shared" si="64"/>
        <v>0</v>
      </c>
      <c r="N170" s="20">
        <f t="shared" si="65"/>
        <v>0</v>
      </c>
      <c r="O170" s="26"/>
      <c r="P170" s="26"/>
      <c r="Q170" s="20"/>
      <c r="R170" s="20"/>
      <c r="S170" s="63"/>
      <c r="AA170" s="58">
        <f>H161</f>
        <v>18</v>
      </c>
      <c r="AB170" s="58" t="str">
        <f>E161</f>
        <v>JVT-TCZ-012-S</v>
      </c>
      <c r="AC170" s="64" t="s">
        <v>90</v>
      </c>
      <c r="AD170" s="58" t="str">
        <f t="shared" si="66"/>
        <v>DLC</v>
      </c>
      <c r="AE170" s="58">
        <f t="shared" si="67"/>
        <v>0</v>
      </c>
      <c r="AF170" s="65">
        <f t="shared" si="68"/>
        <v>0</v>
      </c>
    </row>
    <row r="171" spans="1:32" s="16" customFormat="1" ht="12.75" customHeight="1">
      <c r="A171" s="24" t="s">
        <v>32</v>
      </c>
      <c r="B171" s="537" t="s">
        <v>97</v>
      </c>
      <c r="C171" s="536">
        <v>30</v>
      </c>
      <c r="D171" s="536">
        <v>500</v>
      </c>
      <c r="E171" s="354">
        <v>133</v>
      </c>
      <c r="F171" s="26">
        <v>3678</v>
      </c>
      <c r="G171" s="536">
        <f t="shared" si="69"/>
        <v>103</v>
      </c>
      <c r="H171" s="536">
        <f t="shared" si="63"/>
        <v>3178</v>
      </c>
      <c r="I171" s="20"/>
      <c r="J171" s="20"/>
      <c r="K171" s="20"/>
      <c r="L171" s="20"/>
      <c r="M171" s="20">
        <f t="shared" si="64"/>
        <v>0</v>
      </c>
      <c r="N171" s="20">
        <f t="shared" si="65"/>
        <v>0</v>
      </c>
      <c r="O171" s="20"/>
      <c r="P171" s="20"/>
      <c r="Q171" s="20">
        <v>133</v>
      </c>
      <c r="R171" s="20">
        <v>3678</v>
      </c>
      <c r="S171" s="63"/>
      <c r="AA171" s="58">
        <f>H161</f>
        <v>18</v>
      </c>
      <c r="AB171" s="58" t="str">
        <f>E161</f>
        <v>JVT-TCZ-012-S</v>
      </c>
      <c r="AC171" s="64" t="s">
        <v>90</v>
      </c>
      <c r="AD171" s="58" t="str">
        <f t="shared" si="66"/>
        <v>TSN</v>
      </c>
      <c r="AE171" s="58">
        <f t="shared" si="67"/>
        <v>30</v>
      </c>
      <c r="AF171" s="65">
        <f t="shared" si="68"/>
        <v>133</v>
      </c>
    </row>
    <row r="172" spans="1:32" s="16" customFormat="1" ht="12.75" customHeight="1">
      <c r="A172" s="24" t="s">
        <v>99</v>
      </c>
      <c r="B172" s="27" t="s">
        <v>100</v>
      </c>
      <c r="C172" s="536"/>
      <c r="D172" s="536"/>
      <c r="E172" s="354">
        <v>23</v>
      </c>
      <c r="F172" s="26">
        <v>575</v>
      </c>
      <c r="G172" s="536">
        <f t="shared" si="69"/>
        <v>23</v>
      </c>
      <c r="H172" s="536">
        <f t="shared" si="63"/>
        <v>575</v>
      </c>
      <c r="I172" s="20"/>
      <c r="J172" s="20"/>
      <c r="K172" s="20"/>
      <c r="L172" s="20"/>
      <c r="M172" s="20">
        <f t="shared" si="64"/>
        <v>0</v>
      </c>
      <c r="N172" s="20">
        <f t="shared" si="65"/>
        <v>0</v>
      </c>
      <c r="O172" s="20"/>
      <c r="P172" s="20"/>
      <c r="Q172" s="20">
        <v>23</v>
      </c>
      <c r="R172" s="567">
        <v>575</v>
      </c>
      <c r="S172" s="63"/>
      <c r="AA172" s="58">
        <f>H161</f>
        <v>18</v>
      </c>
      <c r="AB172" s="58" t="str">
        <f>E161</f>
        <v>JVT-TCZ-012-S</v>
      </c>
      <c r="AC172" s="64" t="s">
        <v>90</v>
      </c>
      <c r="AD172" s="58" t="str">
        <f t="shared" si="66"/>
        <v>HAK</v>
      </c>
      <c r="AE172" s="58">
        <f t="shared" si="67"/>
        <v>0</v>
      </c>
      <c r="AF172" s="65">
        <f t="shared" si="68"/>
        <v>23</v>
      </c>
    </row>
    <row r="173" spans="1:32" s="16" customFormat="1" ht="12.75" customHeight="1">
      <c r="A173" s="24" t="s">
        <v>101</v>
      </c>
      <c r="B173" s="27" t="s">
        <v>100</v>
      </c>
      <c r="C173" s="536"/>
      <c r="D173" s="536"/>
      <c r="E173" s="62">
        <v>20</v>
      </c>
      <c r="F173" s="20">
        <v>369</v>
      </c>
      <c r="G173" s="536">
        <f t="shared" si="69"/>
        <v>20</v>
      </c>
      <c r="H173" s="536">
        <f t="shared" si="63"/>
        <v>369</v>
      </c>
      <c r="I173" s="20"/>
      <c r="J173" s="20"/>
      <c r="K173" s="20"/>
      <c r="L173" s="20"/>
      <c r="M173" s="20">
        <f t="shared" si="64"/>
        <v>0</v>
      </c>
      <c r="N173" s="20">
        <f t="shared" si="65"/>
        <v>0</v>
      </c>
      <c r="O173" s="20"/>
      <c r="P173" s="20"/>
      <c r="Q173" s="20"/>
      <c r="R173" s="20"/>
      <c r="S173" s="63"/>
      <c r="AA173" s="58">
        <f>H161</f>
        <v>18</v>
      </c>
      <c r="AB173" s="58" t="str">
        <f>E161</f>
        <v>JVT-TCZ-012-S</v>
      </c>
      <c r="AC173" s="64" t="s">
        <v>90</v>
      </c>
      <c r="AD173" s="58" t="str">
        <f t="shared" si="66"/>
        <v>XMN</v>
      </c>
      <c r="AE173" s="58">
        <f t="shared" si="67"/>
        <v>0</v>
      </c>
      <c r="AF173" s="65">
        <f t="shared" si="68"/>
        <v>20</v>
      </c>
    </row>
    <row r="174" spans="1:32" s="16" customFormat="1" ht="12.75" customHeight="1">
      <c r="A174" s="24"/>
      <c r="B174" s="537"/>
      <c r="C174" s="536"/>
      <c r="D174" s="536"/>
      <c r="E174" s="62"/>
      <c r="F174" s="20"/>
      <c r="G174" s="536">
        <f t="shared" si="69"/>
        <v>0</v>
      </c>
      <c r="H174" s="536">
        <f t="shared" si="63"/>
        <v>0</v>
      </c>
      <c r="I174" s="20"/>
      <c r="J174" s="20"/>
      <c r="K174" s="20"/>
      <c r="L174" s="20"/>
      <c r="M174" s="20">
        <f t="shared" si="64"/>
        <v>0</v>
      </c>
      <c r="N174" s="20">
        <f t="shared" si="65"/>
        <v>0</v>
      </c>
      <c r="O174" s="67"/>
      <c r="P174" s="67"/>
      <c r="Q174" s="20"/>
      <c r="R174" s="20"/>
      <c r="S174" s="63"/>
      <c r="AA174" s="58">
        <f>H161</f>
        <v>18</v>
      </c>
      <c r="AB174" s="58" t="str">
        <f>E161</f>
        <v>JVT-TCZ-012-S</v>
      </c>
      <c r="AC174" s="64" t="s">
        <v>90</v>
      </c>
      <c r="AD174" s="58">
        <f t="shared" si="66"/>
        <v>0</v>
      </c>
      <c r="AE174" s="58">
        <f t="shared" si="67"/>
        <v>0</v>
      </c>
      <c r="AF174" s="65">
        <f t="shared" si="68"/>
        <v>0</v>
      </c>
    </row>
    <row r="175" spans="1:32" s="16" customFormat="1" ht="12.75" customHeight="1">
      <c r="A175" s="24"/>
      <c r="B175" s="537"/>
      <c r="C175" s="536"/>
      <c r="D175" s="536"/>
      <c r="E175" s="62"/>
      <c r="F175" s="20"/>
      <c r="G175" s="536">
        <f t="shared" si="69"/>
        <v>0</v>
      </c>
      <c r="H175" s="536">
        <f t="shared" si="63"/>
        <v>0</v>
      </c>
      <c r="I175" s="20"/>
      <c r="J175" s="20"/>
      <c r="K175" s="20"/>
      <c r="L175" s="20"/>
      <c r="M175" s="20">
        <f t="shared" si="64"/>
        <v>0</v>
      </c>
      <c r="N175" s="20">
        <f t="shared" si="65"/>
        <v>0</v>
      </c>
      <c r="O175" s="20"/>
      <c r="P175" s="20"/>
      <c r="Q175" s="20"/>
      <c r="R175" s="20"/>
      <c r="S175" s="63"/>
      <c r="AA175" s="58">
        <f>H161</f>
        <v>18</v>
      </c>
      <c r="AB175" s="58" t="str">
        <f>E161</f>
        <v>JVT-TCZ-012-S</v>
      </c>
      <c r="AC175" s="64" t="s">
        <v>90</v>
      </c>
      <c r="AD175" s="58">
        <f t="shared" si="66"/>
        <v>0</v>
      </c>
      <c r="AE175" s="58">
        <f t="shared" si="67"/>
        <v>0</v>
      </c>
      <c r="AF175" s="65">
        <f t="shared" si="68"/>
        <v>0</v>
      </c>
    </row>
    <row r="176" spans="1:32" s="16" customFormat="1" ht="12.75" customHeight="1">
      <c r="A176" s="24" t="s">
        <v>21</v>
      </c>
      <c r="B176" s="537"/>
      <c r="C176" s="536"/>
      <c r="D176" s="536"/>
      <c r="E176" s="62"/>
      <c r="F176" s="20"/>
      <c r="G176" s="536">
        <f t="shared" si="69"/>
        <v>0</v>
      </c>
      <c r="H176" s="536">
        <f t="shared" si="63"/>
        <v>0</v>
      </c>
      <c r="I176" s="20"/>
      <c r="J176" s="20"/>
      <c r="K176" s="20"/>
      <c r="L176" s="20"/>
      <c r="M176" s="20">
        <f t="shared" si="64"/>
        <v>0</v>
      </c>
      <c r="N176" s="20">
        <f t="shared" si="65"/>
        <v>0</v>
      </c>
      <c r="O176" s="26"/>
      <c r="P176" s="26"/>
      <c r="Q176" s="26"/>
      <c r="R176" s="26"/>
      <c r="S176" s="63"/>
      <c r="AA176" s="58">
        <f>H161</f>
        <v>18</v>
      </c>
      <c r="AB176" s="58" t="str">
        <f>E161</f>
        <v>JVT-TCZ-012-S</v>
      </c>
      <c r="AC176" s="64" t="s">
        <v>90</v>
      </c>
      <c r="AD176" s="58" t="str">
        <f t="shared" si="66"/>
        <v>COSCO T/S</v>
      </c>
      <c r="AE176" s="58">
        <f t="shared" si="67"/>
        <v>0</v>
      </c>
      <c r="AF176" s="65">
        <f t="shared" si="68"/>
        <v>0</v>
      </c>
    </row>
    <row r="177" spans="1:32" s="16" customFormat="1" ht="12.75" customHeight="1">
      <c r="A177" s="24" t="s">
        <v>22</v>
      </c>
      <c r="B177" s="28"/>
      <c r="C177" s="29">
        <v>625</v>
      </c>
      <c r="D177" s="29">
        <v>8750</v>
      </c>
      <c r="E177" s="68">
        <f>SUM(E165:E176)</f>
        <v>861</v>
      </c>
      <c r="F177" s="30">
        <f>SUM(F165:F176)</f>
        <v>13212</v>
      </c>
      <c r="G177" s="29">
        <f t="shared" si="69"/>
        <v>236</v>
      </c>
      <c r="H177" s="29">
        <f t="shared" si="63"/>
        <v>4462</v>
      </c>
      <c r="I177" s="31">
        <f t="shared" ref="I177:R177" si="70">SUM(I165:I176)</f>
        <v>0</v>
      </c>
      <c r="J177" s="31">
        <f t="shared" si="70"/>
        <v>0</v>
      </c>
      <c r="K177" s="31">
        <f t="shared" si="70"/>
        <v>0</v>
      </c>
      <c r="L177" s="31">
        <f t="shared" si="70"/>
        <v>0</v>
      </c>
      <c r="M177" s="31">
        <f t="shared" si="70"/>
        <v>0</v>
      </c>
      <c r="N177" s="31">
        <f t="shared" si="70"/>
        <v>0</v>
      </c>
      <c r="O177" s="20">
        <f t="shared" si="70"/>
        <v>0</v>
      </c>
      <c r="P177" s="31">
        <f t="shared" si="70"/>
        <v>0</v>
      </c>
      <c r="Q177" s="31">
        <f t="shared" si="70"/>
        <v>486</v>
      </c>
      <c r="R177" s="31">
        <f t="shared" si="70"/>
        <v>7553</v>
      </c>
      <c r="S177" s="63"/>
      <c r="AA177" s="58"/>
      <c r="AB177" s="58"/>
      <c r="AC177" s="64"/>
      <c r="AD177" s="58"/>
      <c r="AE177" s="58"/>
      <c r="AF177" s="58"/>
    </row>
    <row r="178" spans="1:32" s="16" customFormat="1" ht="12.75" customHeight="1">
      <c r="A178" s="69">
        <f>D177/C177</f>
        <v>14</v>
      </c>
      <c r="C178" s="70">
        <f>F177-E178</f>
        <v>13210.6224</v>
      </c>
      <c r="E178" s="258">
        <f>E177/C177</f>
        <v>1.3775999999999999</v>
      </c>
      <c r="F178" s="258">
        <f>F177/D177</f>
        <v>1.5099428571428573</v>
      </c>
      <c r="I178" s="71" t="s">
        <v>89</v>
      </c>
      <c r="J178" s="72">
        <f>E177/C177</f>
        <v>1.3775999999999999</v>
      </c>
      <c r="K178" s="71"/>
      <c r="L178" s="71">
        <f>C177*0.9</f>
        <v>562.5</v>
      </c>
      <c r="M178" s="71"/>
      <c r="N178" s="71"/>
      <c r="O178" s="88" t="s">
        <v>173</v>
      </c>
      <c r="P178" s="71"/>
      <c r="Q178" s="73"/>
      <c r="R178" s="16" t="s">
        <v>174</v>
      </c>
      <c r="AA178" s="58"/>
      <c r="AB178" s="58"/>
      <c r="AC178" s="64"/>
      <c r="AD178" s="58"/>
      <c r="AE178" s="58"/>
      <c r="AF178" s="58"/>
    </row>
    <row r="179" spans="1:32">
      <c r="A179" t="s">
        <v>774</v>
      </c>
    </row>
  </sheetData>
  <mergeCells count="99">
    <mergeCell ref="I162:N162"/>
    <mergeCell ref="O162:P163"/>
    <mergeCell ref="Q162:R163"/>
    <mergeCell ref="S162:S164"/>
    <mergeCell ref="T162:T163"/>
    <mergeCell ref="M163:N163"/>
    <mergeCell ref="A162:A164"/>
    <mergeCell ref="B162:B164"/>
    <mergeCell ref="C162:D163"/>
    <mergeCell ref="E162:F163"/>
    <mergeCell ref="G162:H163"/>
    <mergeCell ref="A2:A4"/>
    <mergeCell ref="B2:B4"/>
    <mergeCell ref="C2:D3"/>
    <mergeCell ref="E2:F3"/>
    <mergeCell ref="G2:H3"/>
    <mergeCell ref="O2:P3"/>
    <mergeCell ref="Q2:R3"/>
    <mergeCell ref="S2:S4"/>
    <mergeCell ref="T2:T3"/>
    <mergeCell ref="M3:N3"/>
    <mergeCell ref="I2:N2"/>
    <mergeCell ref="A22:A24"/>
    <mergeCell ref="B22:B24"/>
    <mergeCell ref="C22:D23"/>
    <mergeCell ref="E22:F23"/>
    <mergeCell ref="G22:H23"/>
    <mergeCell ref="A42:A44"/>
    <mergeCell ref="B42:B44"/>
    <mergeCell ref="C42:D43"/>
    <mergeCell ref="E42:F43"/>
    <mergeCell ref="G42:H43"/>
    <mergeCell ref="O22:P23"/>
    <mergeCell ref="Q22:R23"/>
    <mergeCell ref="S22:S24"/>
    <mergeCell ref="T22:T23"/>
    <mergeCell ref="M23:N23"/>
    <mergeCell ref="I22:N22"/>
    <mergeCell ref="I42:N42"/>
    <mergeCell ref="O42:P43"/>
    <mergeCell ref="Q42:R43"/>
    <mergeCell ref="S42:S44"/>
    <mergeCell ref="T42:T43"/>
    <mergeCell ref="M43:N43"/>
    <mergeCell ref="A62:A64"/>
    <mergeCell ref="B62:B64"/>
    <mergeCell ref="C62:D63"/>
    <mergeCell ref="E62:F63"/>
    <mergeCell ref="G62:H63"/>
    <mergeCell ref="O62:P63"/>
    <mergeCell ref="Q62:R63"/>
    <mergeCell ref="S62:S64"/>
    <mergeCell ref="T62:T63"/>
    <mergeCell ref="M63:N63"/>
    <mergeCell ref="I62:N62"/>
    <mergeCell ref="A82:A84"/>
    <mergeCell ref="B82:B84"/>
    <mergeCell ref="C82:D83"/>
    <mergeCell ref="E82:F83"/>
    <mergeCell ref="G82:H83"/>
    <mergeCell ref="I82:N82"/>
    <mergeCell ref="O82:P83"/>
    <mergeCell ref="Q82:R83"/>
    <mergeCell ref="S82:S84"/>
    <mergeCell ref="T82:T83"/>
    <mergeCell ref="M83:N83"/>
    <mergeCell ref="A102:A104"/>
    <mergeCell ref="B102:B104"/>
    <mergeCell ref="C102:D103"/>
    <mergeCell ref="E102:F103"/>
    <mergeCell ref="G102:H103"/>
    <mergeCell ref="I102:N102"/>
    <mergeCell ref="O102:P103"/>
    <mergeCell ref="Q102:R103"/>
    <mergeCell ref="S102:S104"/>
    <mergeCell ref="T102:T103"/>
    <mergeCell ref="M103:N103"/>
    <mergeCell ref="A122:A124"/>
    <mergeCell ref="B122:B124"/>
    <mergeCell ref="C122:D123"/>
    <mergeCell ref="E122:F123"/>
    <mergeCell ref="G122:H123"/>
    <mergeCell ref="I122:N122"/>
    <mergeCell ref="O122:P123"/>
    <mergeCell ref="Q122:R123"/>
    <mergeCell ref="S122:S124"/>
    <mergeCell ref="T122:T123"/>
    <mergeCell ref="M123:N123"/>
    <mergeCell ref="A142:A144"/>
    <mergeCell ref="B142:B144"/>
    <mergeCell ref="C142:D143"/>
    <mergeCell ref="E142:F143"/>
    <mergeCell ref="G142:H143"/>
    <mergeCell ref="I142:N142"/>
    <mergeCell ref="O142:P143"/>
    <mergeCell ref="Q142:R143"/>
    <mergeCell ref="S142:S144"/>
    <mergeCell ref="T142:T143"/>
    <mergeCell ref="M143:N14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37</vt:i4>
      </vt:variant>
      <vt:variant>
        <vt:lpstr>命名范围</vt:lpstr>
      </vt:variant>
      <vt:variant>
        <vt:i4>1</vt:i4>
      </vt:variant>
    </vt:vector>
  </HeadingPairs>
  <TitlesOfParts>
    <vt:vector size="38" baseType="lpstr">
      <vt:lpstr>舱位调整</vt:lpstr>
      <vt:lpstr>CNP2 S</vt:lpstr>
      <vt:lpstr>CNP2 N</vt:lpstr>
      <vt:lpstr>CPF N</vt:lpstr>
      <vt:lpstr>CVT-T S</vt:lpstr>
      <vt:lpstr>CVT-T N</vt:lpstr>
      <vt:lpstr>NCT S</vt:lpstr>
      <vt:lpstr>NCT N</vt:lpstr>
      <vt:lpstr>JVT S</vt:lpstr>
      <vt:lpstr>JVT N</vt:lpstr>
      <vt:lpstr>RBC2 S</vt:lpstr>
      <vt:lpstr>RBC2 N</vt:lpstr>
      <vt:lpstr>CTJ S</vt:lpstr>
      <vt:lpstr>CTJ N</vt:lpstr>
      <vt:lpstr>CVT-V W</vt:lpstr>
      <vt:lpstr>CVT-V E</vt:lpstr>
      <vt:lpstr>CVT2 S</vt:lpstr>
      <vt:lpstr>CVT2 N</vt:lpstr>
      <vt:lpstr>CV1 S</vt:lpstr>
      <vt:lpstr>CV1 N</vt:lpstr>
      <vt:lpstr>CVX1 S</vt:lpstr>
      <vt:lpstr>CVX1 N</vt:lpstr>
      <vt:lpstr>CHH2 S</vt:lpstr>
      <vt:lpstr>CHH2 N</vt:lpstr>
      <vt:lpstr>JCV S</vt:lpstr>
      <vt:lpstr>JCV N</vt:lpstr>
      <vt:lpstr>KTX7 S</vt:lpstr>
      <vt:lpstr>KTX7 N</vt:lpstr>
      <vt:lpstr>SVG W</vt:lpstr>
      <vt:lpstr>SVG E</vt:lpstr>
      <vt:lpstr>情况</vt:lpstr>
      <vt:lpstr>航线舱位变化</vt:lpstr>
      <vt:lpstr>SA</vt:lpstr>
      <vt:lpstr>Sheet1</vt:lpstr>
      <vt:lpstr>Sheet2</vt:lpstr>
      <vt:lpstr>Sheet3</vt:lpstr>
      <vt:lpstr>Sheet4</vt:lpstr>
      <vt:lpstr>Sheet4!OLE_LINK14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2018-04-17T09:17:47Z</dcterms:modified>
</cp:coreProperties>
</file>