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20" windowWidth="20730" windowHeight="11040"/>
  </bookViews>
  <sheets>
    <sheet name="金型修理改善依頼書" sheetId="9" r:id="rId1"/>
    <sheet name="Sheet2" sheetId="11" r:id="rId2"/>
    <sheet name="コメント" sheetId="13" r:id="rId3"/>
    <sheet name="選択肢" sheetId="1" state="hidden" r:id="rId4"/>
  </sheets>
  <definedNames>
    <definedName name="_xlnm._FilterDatabase" localSheetId="2" hidden="1">コメント!$A$1:$Z$3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1" l="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/>
  <c r="H14" i="11"/>
  <c r="I14" i="11" s="1"/>
  <c r="H15" i="11"/>
  <c r="I15" i="11"/>
  <c r="H16" i="11"/>
  <c r="I16" i="11" s="1"/>
  <c r="H5" i="11"/>
  <c r="I5" i="11" s="1"/>
  <c r="I17" i="11" s="1"/>
  <c r="H17" i="11" l="1"/>
  <c r="AA41" i="9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<sst xmlns="http://schemas.openxmlformats.org/spreadsheetml/2006/main" count="688" uniqueCount="382">
  <si>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</si>
  <si>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</si>
  <si>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</si>
  <si>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</si>
  <si>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</si>
  <si>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</si>
  <si>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</si>
  <si>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</si>
  <si>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</si>
  <si>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</si>
  <si>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</si>
  <si>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</si>
  <si>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</si>
  <si>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</si>
  <si>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</si>
  <si>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</si>
  <si>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</si>
  <si>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</si>
  <si>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</si>
  <si>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</si>
  <si>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</si>
  <si>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</si>
  <si>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</si>
  <si>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</si>
  <si>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</si>
  <si>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</si>
  <si>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</si>
  <si>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</si>
  <si>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</si>
  <si>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</si>
  <si>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</si>
  <si>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</si>
  <si>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</si>
  <si>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</si>
  <si>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</si>
  <si>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</si>
  <si>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</si>
  <si>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</si>
  <si>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</si>
  <si>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</si>
  <si>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</si>
  <si>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</si>
  <si>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</si>
  <si>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</si>
  <si>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</si>
  <si>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</si>
  <si>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</si>
  <si>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</si>
  <si>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</si>
  <si>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</si>
  <si>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</si>
  <si>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</si>
  <si>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</si>
  <si>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</si>
  <si>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</si>
  <si>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</si>
  <si>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</si>
  <si>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</si>
  <si>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</si>
  <si>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</si>
  <si>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</si>
  <si>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</si>
  <si>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</si>
  <si>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</si>
  <si>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</si>
  <si>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</si>
  <si>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</si>
  <si>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</si>
  <si>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</si>
  <si>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</si>
  <si>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</si>
  <si>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</si>
  <si>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</si>
  <si>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</si>
  <si>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</si>
  <si>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</si>
  <si>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</si>
  <si>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</si>
  <si>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</si>
  <si>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</si>
  <si>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</si>
  <si>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</si>
  <si>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</si>
  <si>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</si>
  <si>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</si>
  <si>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</si>
  <si>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</si>
  <si>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</si>
  <si>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</si>
  <si>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</si>
  <si>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</si>
  <si>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</si>
  <si>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</si>
  <si>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</si>
  <si>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</si>
  <si>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</si>
  <si>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</si>
  <si>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</si>
  <si>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</si>
  <si>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</si>
  <si>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</si>
  <si>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</si>
  <si>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</si>
  <si>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</si>
  <si>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</si>
  <si>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</si>
  <si>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</si>
  <si>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</si>
  <si>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</si>
  <si>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</si>
  <si>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</si>
  <si>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</si>
  <si>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</si>
  <si>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</si>
  <si>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</si>
  <si>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</si>
  <si>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</si>
  <si>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</si>
  <si>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</si>
  <si>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</si>
  <si>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</si>
  <si>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</si>
  <si>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</si>
  <si>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</si>
  <si>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</si>
  <si>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</si>
  <si>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</si>
  <si>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</si>
  <si>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</si>
  <si>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</si>
  <si>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</si>
  <si>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</si>
  <si>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</si>
  <si>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</si>
  <si>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</si>
  <si>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</si>
  <si>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</si>
  <si>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</si>
  <si>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</si>
  <si>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</si>
  <si>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</si>
  <si>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</si>
  <si>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</si>
  <si>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</si>
  <si>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</si>
  <si>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</si>
  <si>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</si>
  <si>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</si>
  <si>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</si>
  <si>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</si>
  <si>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</si>
  <si>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</si>
  <si>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</si>
  <si>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</si>
  <si>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</si>
  <si>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</si>
  <si>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</si>
  <si>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</si>
  <si>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</si>
  <si>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</si>
  <si>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</si>
  <si>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</si>
  <si>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</si>
  <si>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</si>
  <si>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</si>
  <si>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</si>
  <si>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</si>
  <si>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</si>
  <si>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</si>
  <si>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</si>
  <si>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</si>
  <si>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</si>
  <si>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</si>
  <si>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</si>
  <si>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</si>
  <si>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</si>
  <si>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</si>
  <si>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</si>
  <si>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</si>
  <si>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</si>
  <si>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</si>
  <si>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</si>
  <si>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</si>
  <si>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</si>
  <si>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</si>
  <si>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</si>
  <si>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</si>
  <si>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</si>
  <si>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</si>
  <si>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</si>
  <si>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</si>
  <si>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</si>
  <si>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</si>
  <si>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</si>
  <si>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</si>
  <si>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</si>
  <si>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</si>
  <si>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</si>
  <si>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</si>
  <si>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</si>
  <si>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</si>
  <si>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</si>
  <si>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</si>
  <si>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</si>
  <si>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</si>
  <si>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</si>
  <si>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</si>
  <si>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</si>
  <si>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</si>
  <si>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</si>
  <si>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</si>
  <si>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</si>
  <si>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</si>
  <si>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</si>
  <si>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</si>
  <si>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</si>
  <si>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</si>
  <si>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</si>
  <si>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</si>
  <si>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</si>
  <si>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</si>
  <si>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</si>
  <si>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</si>
  <si>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</si>
  <si>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</si>
  <si>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</si>
  <si>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</si>
  <si>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</si>
  <si>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</si>
  <si>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</si>
  <si>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</si>
  <si>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</si>
  <si>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</si>
  <si>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</si>
  <si>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</si>
  <si>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</si>
  <si>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</si>
  <si>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</si>
  <si>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</si>
  <si>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</si>
  <si>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</si>
  <si>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</si>
  <si>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</si>
  <si>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</si>
  <si>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</si>
  <si>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</si>
  <si>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</si>
  <si>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</si>
  <si>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</si>
  <si>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</si>
  <si>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</si>
  <si>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</si>
  <si>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</si>
  <si>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</si>
  <si>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</si>
  <si>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</si>
  <si>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</si>
  <si>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</si>
  <si>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</si>
  <si>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</si>
  <si>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</si>
  <si>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</si>
  <si>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</si>
  <si>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</si>
  <si>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</si>
  <si>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</si>
  <si>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</si>
  <si>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</si>
  <si>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</si>
  <si>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</si>
  <si>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</si>
  <si>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</si>
  <si>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</si>
  <si>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</si>
  <si>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</si>
  <si>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</si>
  <si>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</si>
  <si>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</si>
  <si>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</si>
  <si>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</si>
  <si>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都筑</t>
    <rPh sb="0" eb="2">
      <t>ツヅキ</t>
    </rPh>
    <phoneticPr fontId="8"/>
  </si>
  <si>
    <t>鈴木</t>
    <rPh sb="0" eb="2">
      <t>スズキ</t>
    </rPh>
    <phoneticPr fontId="8"/>
  </si>
  <si>
    <t>得意先区分</t>
  </si>
  <si>
    <t>単品注文</t>
  </si>
  <si>
    <t>小島プレス</t>
  </si>
  <si>
    <t>指示注文</t>
  </si>
  <si>
    <t>自主営業</t>
  </si>
  <si>
    <t>ＫＰ補給品</t>
  </si>
  <si>
    <t>総合計</t>
  </si>
  <si>
    <t>納期月</t>
  </si>
  <si>
    <t>注文数</t>
  </si>
  <si>
    <t>負荷工数</t>
    <rPh sb="0" eb="2">
      <t>フカ</t>
    </rPh>
    <rPh sb="2" eb="4">
      <t>コウスウ</t>
    </rPh>
    <phoneticPr fontId="8"/>
  </si>
  <si>
    <t>必要型面数</t>
    <rPh sb="0" eb="2">
      <t>ヒツヨウ</t>
    </rPh>
    <rPh sb="2" eb="3">
      <t>カタ</t>
    </rPh>
    <rPh sb="3" eb="4">
      <t>メン</t>
    </rPh>
    <rPh sb="4" eb="5">
      <t>スウ</t>
    </rPh>
    <phoneticPr fontId="8"/>
  </si>
  <si>
    <t>Ｆ：自社分解洗浄</t>
  </si>
  <si>
    <t>POM</t>
  </si>
  <si>
    <t>MD50-8</t>
    <phoneticPr fontId="8"/>
  </si>
  <si>
    <t>金型移管する為のメンテナンス。</t>
    <rPh sb="0" eb="2">
      <t>カナガタ</t>
    </rPh>
    <rPh sb="2" eb="4">
      <t>イカン</t>
    </rPh>
    <rPh sb="6" eb="7">
      <t>タメ</t>
    </rPh>
    <phoneticPr fontId="8"/>
  </si>
  <si>
    <t>全て</t>
    <rPh sb="0" eb="1">
      <t>スベ</t>
    </rPh>
    <phoneticPr fontId="8"/>
  </si>
  <si>
    <t>メンテナンス一式お願いします。</t>
    <rPh sb="6" eb="8">
      <t>イッシキ</t>
    </rPh>
    <rPh sb="9" eb="10">
      <t>ネガ</t>
    </rPh>
    <phoneticPr fontId="8"/>
  </si>
  <si>
    <t>10</t>
    <phoneticPr fontId="8"/>
  </si>
  <si>
    <t>2</t>
    <phoneticPr fontId="8"/>
  </si>
  <si>
    <t>4000</t>
    <phoneticPr fontId="8"/>
  </si>
  <si>
    <t>260-741</t>
    <phoneticPr fontId="8"/>
  </si>
  <si>
    <t>-</t>
    <phoneticPr fontId="8"/>
  </si>
  <si>
    <t>ショットカウンタ無し</t>
    <rPh sb="8" eb="9">
      <t>ナ</t>
    </rPh>
    <phoneticPr fontId="8"/>
  </si>
  <si>
    <t>M90-45</t>
    <phoneticPr fontId="8"/>
  </si>
  <si>
    <t>90249-04057</t>
    <phoneticPr fontId="8"/>
  </si>
  <si>
    <t>2010/02</t>
    <phoneticPr fontId="8"/>
  </si>
  <si>
    <t>90249-04057</t>
  </si>
  <si>
    <t>No</t>
  </si>
  <si>
    <t>品番</t>
  </si>
  <si>
    <t>型番</t>
  </si>
  <si>
    <t>製品形状</t>
  </si>
  <si>
    <t>材料グレード</t>
  </si>
  <si>
    <t>成形材質</t>
  </si>
  <si>
    <t>発行日</t>
  </si>
  <si>
    <t>発行部署</t>
  </si>
  <si>
    <t>発行者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</si>
  <si>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</si>
  <si>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</si>
  <si>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</si>
  <si>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</si>
  <si>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</si>
  <si>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</si>
  <si>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</si>
  <si>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型製作メーカー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</si>
  <si>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</si>
  <si>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</si>
  <si>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</si>
  <si>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</si>
  <si>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</si>
  <si>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</si>
  <si>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</si>
  <si>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加工区</t>
  </si>
  <si>
    <t>ショット数</t>
  </si>
  <si>
    <t>購買Ｇ</t>
  </si>
  <si>
    <t>takuya ina</t>
  </si>
  <si>
    <t>ｳﾈﾔﾏ技研</t>
  </si>
  <si>
    <t>DS1004005</t>
  </si>
  <si>
    <t>50t</t>
  </si>
  <si>
    <t>?</t>
  </si>
  <si>
    <t>生産Ｇ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</si>
  <si>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</si>
  <si>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</si>
  <si>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</si>
  <si>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</si>
  <si>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</si>
  <si>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</si>
  <si>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</si>
  <si>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</si>
  <si>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型番</t>
    <phoneticPr fontId="70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</si>
  <si>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</si>
  <si>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</si>
  <si>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</si>
  <si>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</si>
  <si>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</si>
  <si>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</si>
  <si>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</si>
  <si>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</si>
  <si>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</si>
  <si>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</si>
  <si>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</si>
  <si>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</si>
  <si>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</si>
  <si>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</si>
  <si>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</si>
  <si>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0"/>
  </si>
  <si>
    <t>K-14735(ZZ-00714)</t>
  </si>
  <si>
    <t>汎用50</t>
  </si>
  <si>
    <t>上郷樹脂</t>
  </si>
  <si>
    <t>光和工業</t>
  </si>
  <si>
    <t>ﾄﾝﾈﾙ</t>
  </si>
  <si>
    <t>SSD</t>
  </si>
  <si>
    <t>230*230*210</t>
  </si>
  <si>
    <t>更新日</t>
    <phoneticPr fontId="70"/>
  </si>
  <si>
    <t>品番</t>
    <phoneticPr fontId="70"/>
  </si>
  <si>
    <t>重量(kg)</t>
    <phoneticPr fontId="70"/>
  </si>
  <si>
    <t>M90-45</t>
  </si>
  <si>
    <t>1999年</t>
    <rPh sb="4" eb="5">
      <t>ネン</t>
    </rPh>
    <phoneticPr fontId="8"/>
  </si>
  <si>
    <t>光和工業</t>
    <rPh sb="0" eb="1">
      <t>ヒカ</t>
    </rPh>
    <rPh sb="1" eb="2">
      <t>ワ</t>
    </rPh>
    <rPh sb="2" eb="4">
      <t>コウギョウ</t>
    </rPh>
    <phoneticPr fontId="8"/>
  </si>
  <si>
    <t>-</t>
    <phoneticPr fontId="8"/>
  </si>
  <si>
    <t>50ｔ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</si>
</sst>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¥&quot;#,##0_);\(&quot;¥&quot;#,##0\)"/>
    <numFmt numFmtId="177" formatCode="&quot;¥&quot;#,##0_);[Red]\(&quot;¥&quot;#,##0\)"/>
    <numFmt numFmtId="178" formatCode="#,##0_ "/>
    <numFmt numFmtId="179" formatCode="[$-F800]dddd\,\ mmmm\ dd\,\ yyyy"/>
    <numFmt numFmtId="180" formatCode="0_);[Red]\(0\)"/>
    <numFmt numFmtId="181" formatCode="yyyy&quot;年&quot;m&quot;月&quot;;@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9" fillId="0" borderId="0"/>
    <xf numFmtId="0" fontId="9" fillId="0" borderId="0"/>
  </cellStyleXfs>
  <cellXfs count="360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9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8" fontId="34" fillId="0" borderId="0" xfId="0" applyNumberFormat="1" applyFont="1" applyFill="1" applyBorder="1" applyAlignment="1" applyProtection="1">
      <alignment horizontal="center" vertical="center"/>
      <protection locked="0"/>
    </xf>
    <xf numFmtId="178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176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80" fontId="34" fillId="0" borderId="59" xfId="0" applyNumberFormat="1" applyFont="1" applyFill="1" applyBorder="1" applyAlignment="1" applyProtection="1">
      <alignment horizontal="center" vertical="center"/>
      <protection locked="0"/>
    </xf>
    <xf numFmtId="180" fontId="34" fillId="0" borderId="60" xfId="0" applyNumberFormat="1" applyFont="1" applyFill="1" applyBorder="1" applyAlignment="1" applyProtection="1">
      <alignment vertical="center"/>
      <protection locked="0"/>
    </xf>
    <xf numFmtId="178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8" fillId="0" borderId="15" xfId="0" applyFont="1" applyBorder="1" applyAlignment="1">
      <alignment horizontal="center"/>
    </xf>
    <xf numFmtId="38" fontId="68" fillId="0" borderId="15" xfId="45" applyFont="1" applyBorder="1" applyAlignment="1">
      <alignment horizontal="center"/>
    </xf>
    <xf numFmtId="17" fontId="0" fillId="0" borderId="15" xfId="0" applyNumberFormat="1" applyBorder="1"/>
    <xf numFmtId="38" fontId="0" fillId="0" borderId="15" xfId="0" applyNumberFormat="1" applyBorder="1" applyAlignment="1">
      <alignment horizont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71" fillId="31" borderId="15" xfId="0" applyFont="1" applyFill="1" applyBorder="1"/>
    <xf numFmtId="38" fontId="71" fillId="31" borderId="15" xfId="45" applyFont="1" applyFill="1" applyBorder="1" applyAlignment="1"/>
    <xf numFmtId="0" fontId="71" fillId="0" borderId="15" xfId="0" applyFont="1" applyBorder="1"/>
    <xf numFmtId="38" fontId="71" fillId="0" borderId="15" xfId="45" applyFont="1" applyBorder="1" applyAlignment="1"/>
    <xf numFmtId="0" fontId="71" fillId="0" borderId="0" xfId="0" applyFont="1"/>
    <xf numFmtId="14" fontId="71" fillId="0" borderId="15" xfId="0" applyNumberFormat="1" applyFont="1" applyBorder="1"/>
    <xf numFmtId="0" fontId="71" fillId="30" borderId="0" xfId="0" applyFont="1" applyFill="1"/>
    <xf numFmtId="38" fontId="71" fillId="0" borderId="0" xfId="45" applyFont="1" applyAlignment="1"/>
    <xf numFmtId="38" fontId="71" fillId="0" borderId="15" xfId="45" applyFont="1" applyFill="1" applyBorder="1" applyAlignment="1">
      <alignment horizontal="center"/>
    </xf>
    <xf numFmtId="14" fontId="71" fillId="0" borderId="15" xfId="42" applyNumberFormat="1" applyFont="1" applyBorder="1"/>
    <xf numFmtId="0" fontId="72" fillId="0" borderId="15" xfId="47" applyFont="1" applyFill="1" applyBorder="1" applyAlignment="1">
      <alignment vertical="center" wrapText="1"/>
    </xf>
    <xf numFmtId="0" fontId="72" fillId="0" borderId="15" xfId="47" applyNumberFormat="1" applyFont="1" applyFill="1" applyBorder="1" applyAlignment="1">
      <alignment horizontal="center"/>
    </xf>
    <xf numFmtId="49" fontId="71" fillId="0" borderId="15" xfId="42" applyNumberFormat="1" applyFont="1" applyFill="1" applyBorder="1" applyAlignment="1">
      <alignment horizontal="center" vertical="center"/>
    </xf>
    <xf numFmtId="0" fontId="72" fillId="0" borderId="15" xfId="47" applyFont="1" applyFill="1" applyBorder="1" applyAlignment="1">
      <alignment horizontal="center" wrapText="1"/>
    </xf>
    <xf numFmtId="0" fontId="71" fillId="0" borderId="15" xfId="42" applyFont="1" applyBorder="1" applyAlignment="1">
      <alignment horizontal="center"/>
    </xf>
    <xf numFmtId="0" fontId="71" fillId="0" borderId="15" xfId="42" applyFont="1" applyFill="1" applyBorder="1" applyAlignment="1">
      <alignment horizontal="center"/>
    </xf>
    <xf numFmtId="0" fontId="71" fillId="0" borderId="15" xfId="42" applyFont="1" applyBorder="1" applyAlignment="1">
      <alignment horizontal="center" shrinkToFit="1"/>
    </xf>
    <xf numFmtId="0" fontId="71" fillId="0" borderId="15" xfId="42" applyFont="1" applyFill="1" applyBorder="1" applyAlignment="1">
      <alignment horizontal="left"/>
    </xf>
    <xf numFmtId="14" fontId="71" fillId="0" borderId="15" xfId="42" applyNumberFormat="1" applyFont="1" applyBorder="1" applyAlignment="1">
      <alignment horizontal="center"/>
    </xf>
    <xf numFmtId="0" fontId="71" fillId="0" borderId="15" xfId="42" applyFont="1" applyBorder="1"/>
    <xf numFmtId="14" fontId="71" fillId="0" borderId="15" xfId="46" applyNumberFormat="1" applyFont="1" applyFill="1" applyBorder="1" applyAlignment="1">
      <alignment horizontal="center"/>
    </xf>
    <xf numFmtId="14" fontId="71" fillId="0" borderId="15" xfId="42" applyNumberFormat="1" applyFont="1" applyFill="1" applyBorder="1" applyAlignment="1">
      <alignment horizontal="left" vertical="center" wrapText="1"/>
    </xf>
    <xf numFmtId="181" fontId="71" fillId="0" borderId="15" xfId="42" applyNumberFormat="1" applyFont="1" applyFill="1" applyBorder="1" applyAlignment="1">
      <alignment horizontal="center" vertical="center" wrapText="1"/>
    </xf>
    <xf numFmtId="49" fontId="71" fillId="32" borderId="15" xfId="46" applyNumberFormat="1" applyFont="1" applyFill="1" applyBorder="1" applyAlignment="1">
      <alignment horizontal="center"/>
    </xf>
    <xf numFmtId="49" fontId="71" fillId="32" borderId="15" xfId="42" applyNumberFormat="1" applyFont="1" applyFill="1" applyBorder="1" applyAlignment="1">
      <alignment horizontal="center"/>
    </xf>
    <xf numFmtId="49" fontId="71" fillId="32" borderId="15" xfId="42" applyNumberFormat="1" applyFont="1" applyFill="1" applyBorder="1" applyAlignment="1">
      <alignment horizontal="center" shrinkToFit="1"/>
    </xf>
    <xf numFmtId="38" fontId="71" fillId="32" borderId="15" xfId="45" applyFont="1" applyFill="1" applyBorder="1" applyAlignment="1">
      <alignment horizontal="center"/>
    </xf>
    <xf numFmtId="14" fontId="71" fillId="32" borderId="15" xfId="42" applyNumberFormat="1" applyFont="1" applyFill="1" applyBorder="1" applyAlignment="1">
      <alignment horizontal="center"/>
    </xf>
    <xf numFmtId="181" fontId="71" fillId="32" borderId="15" xfId="42" applyNumberFormat="1" applyFont="1" applyFill="1" applyBorder="1" applyAlignment="1">
      <alignment horizontal="center" shrinkToFit="1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80" fontId="62" fillId="28" borderId="34" xfId="0" applyNumberFormat="1" applyFont="1" applyFill="1" applyBorder="1" applyAlignment="1" applyProtection="1">
      <alignment horizontal="right" vertical="center"/>
      <protection locked="0"/>
    </xf>
    <xf numFmtId="176" fontId="29" fillId="0" borderId="33" xfId="0" applyNumberFormat="1" applyFont="1" applyFill="1" applyBorder="1" applyAlignment="1" applyProtection="1">
      <alignment horizontal="center" vertical="center"/>
      <protection locked="0"/>
    </xf>
    <xf numFmtId="176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9" fontId="49" fillId="0" borderId="14" xfId="0" applyNumberFormat="1" applyFont="1" applyFill="1" applyBorder="1" applyAlignment="1" applyProtection="1">
      <alignment horizontal="center" vertical="center"/>
      <protection locked="0"/>
    </xf>
    <xf numFmtId="179" fontId="49" fillId="0" borderId="12" xfId="0" applyNumberFormat="1" applyFont="1" applyFill="1" applyBorder="1" applyAlignment="1" applyProtection="1">
      <alignment horizontal="center" vertical="center"/>
      <protection locked="0"/>
    </xf>
    <xf numFmtId="179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9" fontId="54" fillId="0" borderId="14" xfId="0" applyNumberFormat="1" applyFont="1" applyFill="1" applyBorder="1" applyAlignment="1" applyProtection="1">
      <alignment horizontal="center" vertical="center"/>
      <protection locked="0"/>
    </xf>
    <xf numFmtId="179" fontId="54" fillId="0" borderId="12" xfId="0" applyNumberFormat="1" applyFont="1" applyFill="1" applyBorder="1" applyAlignment="1" applyProtection="1">
      <alignment horizontal="center" vertical="center"/>
      <protection locked="0"/>
    </xf>
    <xf numFmtId="179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8" fontId="30" fillId="0" borderId="10" xfId="0" applyNumberFormat="1" applyFont="1" applyFill="1" applyBorder="1" applyAlignment="1" applyProtection="1">
      <alignment horizontal="center" vertical="center"/>
      <protection locked="0"/>
    </xf>
    <xf numFmtId="178" fontId="30" fillId="0" borderId="24" xfId="0" applyNumberFormat="1" applyFont="1" applyFill="1" applyBorder="1" applyAlignment="1" applyProtection="1">
      <alignment horizontal="center" vertical="center"/>
      <protection locked="0"/>
    </xf>
    <xf numFmtId="178" fontId="30" fillId="0" borderId="25" xfId="0" applyNumberFormat="1" applyFont="1" applyFill="1" applyBorder="1" applyAlignment="1" applyProtection="1">
      <alignment horizontal="center" vertical="center"/>
      <protection locked="0"/>
    </xf>
    <xf numFmtId="178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0" fontId="30" fillId="24" borderId="29" xfId="0" applyFont="1" applyFill="1" applyBorder="1" applyAlignment="1" applyProtection="1">
      <alignment horizontal="center" vertical="center"/>
      <protection locked="0"/>
    </xf>
    <xf numFmtId="0" fontId="30" fillId="24" borderId="20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80" fontId="34" fillId="0" borderId="14" xfId="0" applyNumberFormat="1" applyFont="1" applyFill="1" applyBorder="1" applyAlignment="1" applyProtection="1">
      <alignment horizontal="center" vertical="center"/>
      <protection locked="0"/>
    </xf>
    <xf numFmtId="180" fontId="34" fillId="0" borderId="12" xfId="0" applyNumberFormat="1" applyFont="1" applyFill="1" applyBorder="1" applyAlignment="1" applyProtection="1">
      <alignment horizontal="center" vertical="center"/>
      <protection locked="0"/>
    </xf>
    <xf numFmtId="180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25" borderId="14" xfId="0" applyFont="1" applyFill="1" applyBorder="1" applyAlignment="1" applyProtection="1">
      <alignment horizontal="center" vertical="center"/>
      <protection locked="0"/>
    </xf>
    <xf numFmtId="0" fontId="59" fillId="25" borderId="12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9" fontId="59" fillId="0" borderId="14" xfId="0" applyNumberFormat="1" applyFont="1" applyFill="1" applyBorder="1" applyAlignment="1" applyProtection="1">
      <alignment horizontal="center" vertical="center"/>
      <protection locked="0"/>
    </xf>
    <xf numFmtId="179" fontId="59" fillId="0" borderId="12" xfId="0" applyNumberFormat="1" applyFont="1" applyFill="1" applyBorder="1" applyAlignment="1" applyProtection="1">
      <alignment horizontal="center" vertical="center"/>
      <protection locked="0"/>
    </xf>
    <xf numFmtId="178" fontId="34" fillId="28" borderId="65" xfId="0" applyNumberFormat="1" applyFont="1" applyFill="1" applyBorder="1" applyAlignment="1" applyProtection="1">
      <alignment horizontal="center" vertical="center"/>
      <protection locked="0"/>
    </xf>
    <xf numFmtId="178" fontId="34" fillId="28" borderId="66" xfId="0" applyNumberFormat="1" applyFont="1" applyFill="1" applyBorder="1" applyAlignment="1" applyProtection="1">
      <alignment horizontal="center" vertical="center"/>
      <protection locked="0"/>
    </xf>
    <xf numFmtId="178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80" fontId="34" fillId="0" borderId="56" xfId="0" applyNumberFormat="1" applyFont="1" applyFill="1" applyBorder="1" applyAlignment="1" applyProtection="1">
      <alignment horizontal="center" vertical="center"/>
      <protection locked="0"/>
    </xf>
    <xf numFmtId="180" fontId="34" fillId="0" borderId="57" xfId="0" applyNumberFormat="1" applyFont="1" applyFill="1" applyBorder="1" applyAlignment="1" applyProtection="1">
      <alignment horizontal="center" vertical="center"/>
      <protection locked="0"/>
    </xf>
    <xf numFmtId="180" fontId="34" fillId="0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売不増型" xfId="47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 editAs="oneCell">
    <xdr:from>
      <xdr:col>17</xdr:col>
      <xdr:colOff>254000</xdr:colOff>
      <xdr:row>12</xdr:row>
      <xdr:rowOff>111125</xdr:rowOff>
    </xdr:from>
    <xdr:to>
      <xdr:col>17</xdr:col>
      <xdr:colOff>873125</xdr:colOff>
      <xdr:row>13</xdr:row>
      <xdr:rowOff>292100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6375" y="889000"/>
          <a:ext cx="6191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190500</xdr:colOff>
      <xdr:row>23</xdr:row>
      <xdr:rowOff>492125</xdr:rowOff>
    </xdr:from>
    <xdr:to>
      <xdr:col>17</xdr:col>
      <xdr:colOff>713420</xdr:colOff>
      <xdr:row>39</xdr:row>
      <xdr:rowOff>345280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FFE05801-54C3-463F-8CFB-C1EEE70BD0A7}"/>
            </a:ext>
          </a:extLst>
        </xdr:cNvPr>
        <xdr:cNvSpPr txBox="1"/>
      </xdr:nvSpPr>
      <xdr:spPr>
        <a:xfrm>
          <a:off x="7953375" y="5984875"/>
          <a:ext cx="6682420" cy="5631655"/>
        </a:xfrm>
        <a:prstGeom prst="rect">
          <a:avLst/>
        </a:prstGeom>
        <a:solidFill>
          <a:srgbClr val="FFFF00"/>
        </a:solidFill>
        <a:ln>
          <a:noFill/>
        </a:ln>
        <a:effectLst/>
      </xdr:spPr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【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オーバーホール内容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① ベース・中子　冷却回路清掃（ドリルで実施）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② 入れ子分解清掃（洗浄液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or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超音波洗浄）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③エジャクターピン清掃</a:t>
          </a:r>
          <a:r>
            <a:rPr kumimoji="0" lang="ja-JP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（洗浄液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or</a:t>
          </a:r>
          <a:r>
            <a:rPr kumimoji="0" lang="ja-JP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超音波洗浄）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④ ポケット洗浄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⑤ 型外観砥石錆取り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⑥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 EP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逃がし穴清掃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⑦ 不良部品の交換（ﾊﾟｯｷﾝ・ｶﾌﾟﾗ・継手）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　ナイロンの場合は耐熱用を使用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⑧ 各部位点検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⑨ 型内ｹﾞｰﾄｶｯﾄ・ﾍﾞﾙﾄ浮遊入れ子・ﾘﾀｰﾝﾋﾟﾝ・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EJ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ｶﾞｲﾄﾞは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　組付後、潤滑し動作確認実施して下さい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➉ 水漏れ確認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⑪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O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リング・ホース新品取替え（ﾅｲﾛﾝ型は耐熱用）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⑫各摺動部グリスアップ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⑬スプールブッシュ内洗浄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⑭スプリングのへたりを確認し、消耗しているスプリングは交換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⑮欠肉センサー（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SSD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，ロードセル）の動作確認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rgbClr val="0070C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※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作業終了後</a:t>
          </a:r>
          <a:r>
            <a:rPr kumimoji="0" lang="en-US" altLang="ja-JP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"</a:t>
          </a:r>
          <a:r>
            <a:rPr kumimoji="0" lang="ja-JP" altLang="en-US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金型修理　修正報告書</a:t>
          </a:r>
          <a:r>
            <a:rPr kumimoji="0" lang="en-US" altLang="ja-JP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"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の提出をお願いします</a:t>
          </a: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</a:rPr>
            <a:t>                                                                                             </a:t>
          </a:r>
          <a:r>
            <a:rPr kumimoji="1" lang="en-US" altLang="ja-JP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</a:rPr>
            <a:t>    </a:t>
          </a:r>
        </a:p>
      </xdr:txBody>
    </xdr:sp>
    <xdr:clientData/>
  </xdr:twoCellAnchor>
  <xdr:oneCellAnchor>
    <xdr:from>
      <xdr:col>11</xdr:col>
      <xdr:colOff>174625</xdr:colOff>
      <xdr:row>21</xdr:row>
      <xdr:rowOff>158750</xdr:rowOff>
    </xdr:from>
    <xdr:ext cx="6239529" cy="392415"/>
    <xdr:sp macro="" textlink="">
      <xdr:nvSpPr>
        <xdr:cNvPr id="3" name="テキスト ボックス 2"/>
        <xdr:cNvSpPr txBox="1"/>
      </xdr:nvSpPr>
      <xdr:spPr>
        <a:xfrm>
          <a:off x="7937500" y="4667250"/>
          <a:ext cx="6239529" cy="39241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メンテナンス後、金型は、</a:t>
          </a:r>
          <a:r>
            <a:rPr kumimoji="1" lang="ja-JP" altLang="en-US" sz="1800" b="1" u="sng">
              <a:solidFill>
                <a:srgbClr val="FF0000"/>
              </a:solidFill>
            </a:rPr>
            <a:t>ヒロハマ合成</a:t>
          </a:r>
          <a:r>
            <a:rPr kumimoji="1" lang="ja-JP" altLang="en-US" sz="1800"/>
            <a:t>様へ納入お願いします。</a:t>
          </a:r>
        </a:p>
      </xdr:txBody>
    </xdr:sp>
    <xdr:clientData/>
  </xdr:oneCellAnchor>
  <xdr:oneCellAnchor>
    <xdr:from>
      <xdr:col>1</xdr:col>
      <xdr:colOff>127000</xdr:colOff>
      <xdr:row>21</xdr:row>
      <xdr:rowOff>222250</xdr:rowOff>
    </xdr:from>
    <xdr:ext cx="2272738" cy="359073"/>
    <xdr:sp macro="" textlink="">
      <xdr:nvSpPr>
        <xdr:cNvPr id="6" name="テキスト ボックス 5"/>
        <xdr:cNvSpPr txBox="1"/>
      </xdr:nvSpPr>
      <xdr:spPr>
        <a:xfrm>
          <a:off x="635000" y="4730750"/>
          <a:ext cx="2272738" cy="35907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工程変更前メンテナンス</a:t>
          </a:r>
        </a:p>
      </xdr:txBody>
    </xdr:sp>
    <xdr:clientData/>
  </xdr:oneCellAnchor>
  <xdr:oneCellAnchor>
    <xdr:from>
      <xdr:col>16</xdr:col>
      <xdr:colOff>0</xdr:colOff>
      <xdr:row>18</xdr:row>
      <xdr:rowOff>79375</xdr:rowOff>
    </xdr:from>
    <xdr:ext cx="1210781" cy="292452"/>
    <xdr:sp macro="" textlink="">
      <xdr:nvSpPr>
        <xdr:cNvPr id="8" name="テキスト ボックス 7"/>
        <xdr:cNvSpPr txBox="1"/>
      </xdr:nvSpPr>
      <xdr:spPr>
        <a:xfrm>
          <a:off x="12842875" y="3349625"/>
          <a:ext cx="1210781" cy="292452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/>
            <a:t>矢野さんに依頼</a:t>
          </a:r>
        </a:p>
      </xdr:txBody>
    </xdr:sp>
    <xdr:clientData/>
  </xdr:oneCellAnchor>
  <xdr:twoCellAnchor editAs="oneCell">
    <xdr:from>
      <xdr:col>16</xdr:col>
      <xdr:colOff>63500</xdr:colOff>
      <xdr:row>12</xdr:row>
      <xdr:rowOff>15875</xdr:rowOff>
    </xdr:from>
    <xdr:to>
      <xdr:col>16</xdr:col>
      <xdr:colOff>904875</xdr:colOff>
      <xdr:row>14</xdr:row>
      <xdr:rowOff>67652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793750"/>
          <a:ext cx="841375" cy="89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206375</xdr:colOff>
      <xdr:row>12</xdr:row>
      <xdr:rowOff>0</xdr:rowOff>
    </xdr:from>
    <xdr:to>
      <xdr:col>15</xdr:col>
      <xdr:colOff>1005020</xdr:colOff>
      <xdr:row>14</xdr:row>
      <xdr:rowOff>6042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875" y="777875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4</xdr:row>
      <xdr:rowOff>123825</xdr:rowOff>
    </xdr:from>
    <xdr:to>
      <xdr:col>10</xdr:col>
      <xdr:colOff>142875</xdr:colOff>
      <xdr:row>8</xdr:row>
      <xdr:rowOff>228600</xdr:rowOff>
    </xdr:to>
    <xdr:sp macro="" textlink="">
      <xdr:nvSpPr>
        <xdr:cNvPr id="2" name="正方形/長方形 1"/>
        <xdr:cNvSpPr/>
      </xdr:nvSpPr>
      <xdr:spPr bwMode="auto">
        <a:xfrm>
          <a:off x="5086351" y="1076325"/>
          <a:ext cx="2609849" cy="105727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内製での定期メンテ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ショットカウンター取り付け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P13" sqref="P13:P14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320" t="s">
        <v>178</v>
      </c>
      <c r="B11" s="321"/>
      <c r="C11" s="321"/>
      <c r="D11" s="321"/>
      <c r="E11" s="321"/>
      <c r="F11" s="321"/>
      <c r="G11" s="321"/>
      <c r="H11" s="321"/>
      <c r="I11" s="321"/>
      <c r="J11" s="32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>
      <c r="A12" s="322"/>
      <c r="B12" s="323"/>
      <c r="C12" s="323"/>
      <c r="D12" s="323"/>
      <c r="E12" s="323"/>
      <c r="F12" s="323"/>
      <c r="G12" s="323"/>
      <c r="H12" s="323"/>
      <c r="I12" s="323"/>
      <c r="J12" s="323"/>
      <c r="K12" s="259" t="s">
        <v>61</v>
      </c>
      <c r="L12" s="260"/>
      <c r="M12" s="261" t="s">
        <v>307</v>
      </c>
      <c r="N12" s="262"/>
      <c r="O12" s="263"/>
      <c r="P12" s="82" t="s">
        <v>0</v>
      </c>
      <c r="Q12" s="82" t="s">
        <v>202</v>
      </c>
      <c r="R12" s="82" t="s">
        <v>38</v>
      </c>
      <c r="S12" s="82" t="s">
        <v>1</v>
      </c>
      <c r="T12" s="259" t="s">
        <v>4</v>
      </c>
      <c r="U12" s="260"/>
      <c r="V12" s="318" t="s">
        <v>62</v>
      </c>
      <c r="W12" s="318"/>
      <c r="X12" s="318"/>
      <c r="Y12" s="318"/>
      <c r="Z12" s="318"/>
      <c r="AA12" s="318"/>
      <c r="AB12" s="319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>
      <c r="A13" s="324" t="s">
        <v>5</v>
      </c>
      <c r="B13" s="325"/>
      <c r="C13" s="328" t="s">
        <v>306</v>
      </c>
      <c r="D13" s="329"/>
      <c r="E13" s="329"/>
      <c r="F13" s="329"/>
      <c r="G13" s="329"/>
      <c r="H13" s="329"/>
      <c r="I13" s="329"/>
      <c r="J13" s="330"/>
      <c r="K13" s="159" t="s">
        <v>43</v>
      </c>
      <c r="L13" s="186"/>
      <c r="M13" s="280" t="s">
        <v>92</v>
      </c>
      <c r="N13" s="281"/>
      <c r="O13" s="282"/>
      <c r="P13" s="190"/>
      <c r="Q13" s="334"/>
      <c r="R13" s="190"/>
      <c r="S13" s="190" t="s">
        <v>281</v>
      </c>
      <c r="T13" s="159" t="s">
        <v>280</v>
      </c>
      <c r="U13" s="186"/>
      <c r="V13" s="315">
        <v>44694</v>
      </c>
      <c r="W13" s="316"/>
      <c r="X13" s="316"/>
      <c r="Y13" s="316"/>
      <c r="Z13" s="316"/>
      <c r="AA13" s="316"/>
      <c r="AB13" s="317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>
      <c r="A14" s="326"/>
      <c r="B14" s="327"/>
      <c r="C14" s="331"/>
      <c r="D14" s="332"/>
      <c r="E14" s="332"/>
      <c r="F14" s="332"/>
      <c r="G14" s="332"/>
      <c r="H14" s="332"/>
      <c r="I14" s="332"/>
      <c r="J14" s="333"/>
      <c r="K14" s="187"/>
      <c r="L14" s="188"/>
      <c r="M14" s="283"/>
      <c r="N14" s="284"/>
      <c r="O14" s="285"/>
      <c r="P14" s="191"/>
      <c r="Q14" s="335"/>
      <c r="R14" s="191"/>
      <c r="S14" s="191"/>
      <c r="T14" s="161"/>
      <c r="U14" s="189"/>
      <c r="V14" s="313" t="s">
        <v>203</v>
      </c>
      <c r="W14" s="313"/>
      <c r="X14" s="313"/>
      <c r="Y14" s="313"/>
      <c r="Z14" s="313"/>
      <c r="AA14" s="313"/>
      <c r="AB14" s="314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>
      <c r="A15" s="259" t="s">
        <v>44</v>
      </c>
      <c r="B15" s="260"/>
      <c r="C15" s="94" t="s">
        <v>300</v>
      </c>
      <c r="D15" s="276" t="s">
        <v>229</v>
      </c>
      <c r="E15" s="276"/>
      <c r="F15" s="276" t="s">
        <v>299</v>
      </c>
      <c r="G15" s="276"/>
      <c r="H15" s="69" t="s">
        <v>60</v>
      </c>
      <c r="I15" s="259" t="s">
        <v>294</v>
      </c>
      <c r="J15" s="260"/>
      <c r="K15" s="161"/>
      <c r="L15" s="189"/>
      <c r="M15" s="286"/>
      <c r="N15" s="287"/>
      <c r="O15" s="288"/>
      <c r="P15" s="77" t="s">
        <v>35</v>
      </c>
      <c r="Q15" s="274" t="s">
        <v>158</v>
      </c>
      <c r="R15" s="275"/>
      <c r="S15" s="275"/>
      <c r="T15" s="275"/>
      <c r="U15" s="275"/>
      <c r="V15" s="246" t="s">
        <v>302</v>
      </c>
      <c r="W15" s="247"/>
      <c r="X15" s="247"/>
      <c r="Y15" s="247"/>
      <c r="Z15" s="247"/>
      <c r="AA15" s="247"/>
      <c r="AB15" s="248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>
      <c r="A16" s="259" t="s">
        <v>59</v>
      </c>
      <c r="B16" s="260"/>
      <c r="C16" s="41" t="s">
        <v>13</v>
      </c>
      <c r="D16" s="289" t="s">
        <v>295</v>
      </c>
      <c r="E16" s="290"/>
      <c r="F16" s="290"/>
      <c r="G16" s="99" t="s">
        <v>46</v>
      </c>
      <c r="H16" s="78" t="s">
        <v>199</v>
      </c>
      <c r="I16" s="259" t="s">
        <v>305</v>
      </c>
      <c r="J16" s="260"/>
      <c r="K16" s="259" t="s">
        <v>6</v>
      </c>
      <c r="L16" s="260"/>
      <c r="M16" s="277">
        <v>44700</v>
      </c>
      <c r="N16" s="278"/>
      <c r="O16" s="279"/>
      <c r="P16" s="79" t="s">
        <v>8</v>
      </c>
      <c r="Q16" s="343" t="s">
        <v>34</v>
      </c>
      <c r="R16" s="344"/>
      <c r="S16" s="344"/>
      <c r="T16" s="344"/>
      <c r="U16" s="344"/>
      <c r="V16" s="302" t="s">
        <v>249</v>
      </c>
      <c r="W16" s="296" t="s">
        <v>205</v>
      </c>
      <c r="X16" s="297"/>
      <c r="Y16" s="298"/>
      <c r="Z16" s="107" t="s">
        <v>207</v>
      </c>
      <c r="AA16" s="108">
        <v>1</v>
      </c>
      <c r="AB16" s="109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>
      <c r="A17" s="309" t="s">
        <v>39</v>
      </c>
      <c r="B17" s="309"/>
      <c r="C17" s="261" t="s">
        <v>301</v>
      </c>
      <c r="D17" s="262"/>
      <c r="E17" s="262"/>
      <c r="F17" s="262"/>
      <c r="G17" s="263"/>
      <c r="H17" s="78" t="s">
        <v>33</v>
      </c>
      <c r="I17" s="259" t="s">
        <v>28</v>
      </c>
      <c r="J17" s="260"/>
      <c r="K17" s="259" t="s">
        <v>7</v>
      </c>
      <c r="L17" s="260"/>
      <c r="M17" s="277">
        <v>44714</v>
      </c>
      <c r="N17" s="278"/>
      <c r="O17" s="279"/>
      <c r="P17" s="79" t="s">
        <v>37</v>
      </c>
      <c r="Q17" s="345" t="s">
        <v>54</v>
      </c>
      <c r="R17" s="345"/>
      <c r="S17" s="345"/>
      <c r="T17" s="345"/>
      <c r="U17" s="274"/>
      <c r="V17" s="303"/>
      <c r="W17" s="310" t="s">
        <v>214</v>
      </c>
      <c r="X17" s="311"/>
      <c r="Y17" s="312"/>
      <c r="Z17" s="340"/>
      <c r="AA17" s="341"/>
      <c r="AB17" s="342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>
      <c r="A18" s="259" t="s">
        <v>42</v>
      </c>
      <c r="B18" s="260"/>
      <c r="C18" s="264" t="s">
        <v>48</v>
      </c>
      <c r="D18" s="265"/>
      <c r="E18" s="265"/>
      <c r="F18" s="265"/>
      <c r="G18" s="266"/>
      <c r="H18" s="80" t="s">
        <v>41</v>
      </c>
      <c r="I18" s="21"/>
      <c r="J18" s="100" t="s">
        <v>36</v>
      </c>
      <c r="K18" s="259" t="s">
        <v>200</v>
      </c>
      <c r="L18" s="260"/>
      <c r="M18" s="277"/>
      <c r="N18" s="278"/>
      <c r="O18" s="279"/>
      <c r="P18" s="77" t="s">
        <v>201</v>
      </c>
      <c r="Q18" s="346" t="s">
        <v>293</v>
      </c>
      <c r="R18" s="347"/>
      <c r="S18" s="347"/>
      <c r="T18" s="347"/>
      <c r="U18" s="347"/>
      <c r="V18" s="303"/>
      <c r="W18" s="310" t="s">
        <v>243</v>
      </c>
      <c r="X18" s="311"/>
      <c r="Y18" s="312"/>
      <c r="Z18" s="340"/>
      <c r="AA18" s="341"/>
      <c r="AB18" s="342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291" t="s">
        <v>56</v>
      </c>
      <c r="C19" s="292"/>
      <c r="D19" s="292"/>
      <c r="E19" s="292"/>
      <c r="F19" s="292"/>
      <c r="G19" s="292"/>
      <c r="H19" s="292"/>
      <c r="I19" s="293"/>
      <c r="J19" s="23" t="s">
        <v>57</v>
      </c>
      <c r="K19" s="40" t="s">
        <v>2</v>
      </c>
      <c r="L19" s="295" t="s">
        <v>45</v>
      </c>
      <c r="M19" s="307"/>
      <c r="N19" s="307"/>
      <c r="O19" s="307"/>
      <c r="P19" s="307"/>
      <c r="Q19" s="307"/>
      <c r="R19" s="308"/>
      <c r="S19" s="23" t="s">
        <v>58</v>
      </c>
      <c r="T19" s="294" t="s">
        <v>3</v>
      </c>
      <c r="U19" s="295"/>
      <c r="V19" s="304"/>
      <c r="W19" s="299" t="s">
        <v>251</v>
      </c>
      <c r="X19" s="300"/>
      <c r="Y19" s="301"/>
      <c r="Z19" s="348" t="str">
        <f>IF(Z18="","",Z24-Z18)</f>
        <v/>
      </c>
      <c r="AA19" s="349"/>
      <c r="AB19" s="350"/>
      <c r="AC19" s="61"/>
      <c r="AJ19" s="50" t="s">
        <v>87</v>
      </c>
      <c r="AK19" s="35" t="s">
        <v>79</v>
      </c>
      <c r="AL19" s="35" t="s">
        <v>87</v>
      </c>
    </row>
    <row r="20" spans="1:38" ht="33" customHeight="1">
      <c r="A20" s="103">
        <v>1</v>
      </c>
      <c r="B20" s="25" t="s">
        <v>296</v>
      </c>
      <c r="C20" s="26"/>
      <c r="D20" s="26"/>
      <c r="E20" s="26"/>
      <c r="F20" s="26"/>
      <c r="G20" s="43"/>
      <c r="H20" s="43"/>
      <c r="I20" s="44"/>
      <c r="J20" s="24" t="s">
        <v>297</v>
      </c>
      <c r="K20" s="103">
        <v>1</v>
      </c>
      <c r="L20" s="42" t="s">
        <v>298</v>
      </c>
      <c r="M20" s="43"/>
      <c r="N20" s="43"/>
      <c r="O20" s="43"/>
      <c r="P20" s="43"/>
      <c r="Q20" s="43"/>
      <c r="R20" s="44"/>
      <c r="S20" s="24" t="s">
        <v>297</v>
      </c>
      <c r="T20" s="209"/>
      <c r="U20" s="210"/>
      <c r="V20" s="305" t="s">
        <v>250</v>
      </c>
      <c r="W20" s="296" t="s">
        <v>204</v>
      </c>
      <c r="X20" s="297"/>
      <c r="Y20" s="298"/>
      <c r="Z20" s="354"/>
      <c r="AA20" s="355"/>
      <c r="AB20" s="356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>
      <c r="A21" s="103"/>
      <c r="B21" s="25" t="s">
        <v>304</v>
      </c>
      <c r="C21" s="26"/>
      <c r="D21" s="26"/>
      <c r="E21" s="26"/>
      <c r="F21" s="26"/>
      <c r="G21" s="26"/>
      <c r="H21" s="26"/>
      <c r="I21" s="45"/>
      <c r="J21" s="24"/>
      <c r="K21" s="103"/>
      <c r="L21" s="25"/>
      <c r="M21" s="26"/>
      <c r="N21" s="26"/>
      <c r="O21" s="26"/>
      <c r="P21" s="26"/>
      <c r="Q21" s="26"/>
      <c r="R21" s="45"/>
      <c r="S21" s="24"/>
      <c r="T21" s="267"/>
      <c r="U21" s="268"/>
      <c r="V21" s="306"/>
      <c r="W21" s="299" t="s">
        <v>252</v>
      </c>
      <c r="X21" s="300"/>
      <c r="Y21" s="301"/>
      <c r="Z21" s="348" t="str">
        <f>IF(Z20="","",(Z24-Z20))</f>
        <v/>
      </c>
      <c r="AA21" s="349"/>
      <c r="AB21" s="350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>
      <c r="A22" s="104"/>
      <c r="B22" s="25"/>
      <c r="C22" s="26"/>
      <c r="D22" s="26"/>
      <c r="E22" s="26"/>
      <c r="F22" s="26"/>
      <c r="G22" s="26"/>
      <c r="H22" s="26"/>
      <c r="I22" s="45"/>
      <c r="J22" s="24"/>
      <c r="K22" s="104"/>
      <c r="L22" s="25"/>
      <c r="M22" s="26"/>
      <c r="N22" s="26"/>
      <c r="O22" s="26"/>
      <c r="P22" s="26"/>
      <c r="Q22" s="26"/>
      <c r="R22" s="45"/>
      <c r="S22" s="24"/>
      <c r="T22" s="267"/>
      <c r="U22" s="268"/>
      <c r="V22" s="351" t="s">
        <v>256</v>
      </c>
      <c r="W22" s="296" t="s">
        <v>274</v>
      </c>
      <c r="X22" s="297"/>
      <c r="Y22" s="298"/>
      <c r="Z22" s="354" t="s">
        <v>303</v>
      </c>
      <c r="AA22" s="355"/>
      <c r="AB22" s="356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>
      <c r="A23" s="104"/>
      <c r="B23" s="25"/>
      <c r="C23" s="26"/>
      <c r="D23" s="26"/>
      <c r="E23" s="26"/>
      <c r="F23" s="26"/>
      <c r="G23" s="26"/>
      <c r="H23" s="26"/>
      <c r="I23" s="45"/>
      <c r="J23" s="24"/>
      <c r="K23" s="104"/>
      <c r="L23" s="25"/>
      <c r="M23" s="26"/>
      <c r="N23" s="26"/>
      <c r="O23" s="26"/>
      <c r="P23" s="26"/>
      <c r="Q23" s="26"/>
      <c r="R23" s="45"/>
      <c r="S23" s="24"/>
      <c r="T23" s="267"/>
      <c r="U23" s="268"/>
      <c r="V23" s="352"/>
      <c r="W23" s="310" t="s">
        <v>275</v>
      </c>
      <c r="X23" s="311"/>
      <c r="Y23" s="312"/>
      <c r="Z23" s="340"/>
      <c r="AA23" s="341"/>
      <c r="AB23" s="342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>
      <c r="A24" s="104"/>
      <c r="B24" s="25"/>
      <c r="C24" s="26"/>
      <c r="D24" s="26"/>
      <c r="E24" s="26"/>
      <c r="F24" s="26"/>
      <c r="G24" s="26"/>
      <c r="H24" s="26"/>
      <c r="I24" s="45"/>
      <c r="J24" s="24"/>
      <c r="K24" s="103"/>
      <c r="L24" s="25"/>
      <c r="M24" s="26"/>
      <c r="N24" s="26"/>
      <c r="O24" s="26"/>
      <c r="P24" s="26"/>
      <c r="Q24" s="26"/>
      <c r="R24" s="45"/>
      <c r="S24" s="24"/>
      <c r="T24" s="267"/>
      <c r="U24" s="268"/>
      <c r="V24" s="353"/>
      <c r="W24" s="299" t="s">
        <v>276</v>
      </c>
      <c r="X24" s="300"/>
      <c r="Y24" s="301"/>
      <c r="Z24" s="357">
        <f>IF(Z22="","",SUM(Z22:AB23))</f>
        <v>0</v>
      </c>
      <c r="AA24" s="358"/>
      <c r="AB24" s="359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>
      <c r="A25" s="104"/>
      <c r="B25" s="25"/>
      <c r="C25" s="26"/>
      <c r="D25" s="26"/>
      <c r="E25" s="26"/>
      <c r="F25" s="26"/>
      <c r="G25" s="26"/>
      <c r="H25" s="26"/>
      <c r="I25" s="45"/>
      <c r="J25" s="24"/>
      <c r="K25" s="103"/>
      <c r="L25" s="25"/>
      <c r="M25" s="26"/>
      <c r="N25" s="26"/>
      <c r="O25" s="26"/>
      <c r="P25" s="26"/>
      <c r="Q25" s="26"/>
      <c r="R25" s="45"/>
      <c r="S25" s="24"/>
      <c r="T25" s="267"/>
      <c r="U25" s="268"/>
      <c r="V25" s="110"/>
      <c r="W25" s="111" t="s">
        <v>2</v>
      </c>
      <c r="X25" s="168" t="s">
        <v>244</v>
      </c>
      <c r="Y25" s="169"/>
      <c r="Z25" s="112" t="s">
        <v>230</v>
      </c>
      <c r="AA25" s="168" t="s">
        <v>231</v>
      </c>
      <c r="AB25" s="178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>
      <c r="A26" s="104"/>
      <c r="B26" s="25"/>
      <c r="C26" s="26"/>
      <c r="D26" s="26"/>
      <c r="E26" s="26"/>
      <c r="F26" s="26"/>
      <c r="G26" s="26"/>
      <c r="H26" s="26"/>
      <c r="I26" s="45"/>
      <c r="J26" s="24"/>
      <c r="K26" s="103"/>
      <c r="L26" s="25"/>
      <c r="M26" s="26"/>
      <c r="N26" s="26"/>
      <c r="O26" s="26"/>
      <c r="P26" s="26"/>
      <c r="Q26" s="26"/>
      <c r="R26" s="45"/>
      <c r="S26" s="24"/>
      <c r="T26" s="267"/>
      <c r="U26" s="268"/>
      <c r="V26" s="183" t="s">
        <v>248</v>
      </c>
      <c r="W26" s="105">
        <v>1</v>
      </c>
      <c r="X26" s="170">
        <v>25000</v>
      </c>
      <c r="Y26" s="171"/>
      <c r="Z26" s="101" t="s">
        <v>216</v>
      </c>
      <c r="AA26" s="179">
        <v>1</v>
      </c>
      <c r="AB26" s="180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>
      <c r="A27" s="104"/>
      <c r="B27" s="25"/>
      <c r="C27" s="26"/>
      <c r="D27" s="26"/>
      <c r="E27" s="26"/>
      <c r="F27" s="26"/>
      <c r="G27" s="26"/>
      <c r="H27" s="26"/>
      <c r="I27" s="45"/>
      <c r="J27" s="24"/>
      <c r="K27" s="103"/>
      <c r="L27" s="25"/>
      <c r="M27" s="26"/>
      <c r="N27" s="26"/>
      <c r="O27" s="26"/>
      <c r="P27" s="26"/>
      <c r="Q27" s="26"/>
      <c r="R27" s="45"/>
      <c r="S27" s="24"/>
      <c r="T27" s="267"/>
      <c r="U27" s="268"/>
      <c r="V27" s="184"/>
      <c r="W27" s="105">
        <v>2</v>
      </c>
      <c r="X27" s="172"/>
      <c r="Y27" s="171"/>
      <c r="Z27" s="101"/>
      <c r="AA27" s="179"/>
      <c r="AB27" s="180"/>
      <c r="AC27" s="64"/>
      <c r="AJ27" s="50" t="s">
        <v>187</v>
      </c>
      <c r="AK27" s="115" t="s">
        <v>85</v>
      </c>
      <c r="AL27" s="35" t="s">
        <v>101</v>
      </c>
    </row>
    <row r="28" spans="1:38" ht="27.75" customHeight="1">
      <c r="A28" s="104"/>
      <c r="B28" s="25"/>
      <c r="C28" s="26"/>
      <c r="D28" s="26"/>
      <c r="E28" s="26"/>
      <c r="F28" s="26"/>
      <c r="G28" s="26"/>
      <c r="H28" s="26"/>
      <c r="I28" s="45"/>
      <c r="J28" s="24"/>
      <c r="K28" s="103"/>
      <c r="L28" s="25"/>
      <c r="M28" s="26"/>
      <c r="N28" s="26"/>
      <c r="O28" s="26"/>
      <c r="P28" s="26"/>
      <c r="Q28" s="26"/>
      <c r="R28" s="45"/>
      <c r="S28" s="24"/>
      <c r="T28" s="267"/>
      <c r="U28" s="268"/>
      <c r="V28" s="184"/>
      <c r="W28" s="105">
        <v>3</v>
      </c>
      <c r="X28" s="170"/>
      <c r="Y28" s="171"/>
      <c r="Z28" s="101"/>
      <c r="AA28" s="179"/>
      <c r="AB28" s="180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>
      <c r="A29" s="104"/>
      <c r="B29" s="25"/>
      <c r="C29" s="26"/>
      <c r="D29" s="26"/>
      <c r="E29" s="26"/>
      <c r="F29" s="26"/>
      <c r="G29" s="26"/>
      <c r="H29" s="26"/>
      <c r="I29" s="45"/>
      <c r="J29" s="24"/>
      <c r="K29" s="103"/>
      <c r="L29" s="25"/>
      <c r="M29" s="26"/>
      <c r="N29" s="26"/>
      <c r="O29" s="26"/>
      <c r="P29" s="26"/>
      <c r="Q29" s="26"/>
      <c r="R29" s="45"/>
      <c r="S29" s="24"/>
      <c r="T29" s="267"/>
      <c r="U29" s="268"/>
      <c r="V29" s="184"/>
      <c r="W29" s="105">
        <v>4</v>
      </c>
      <c r="X29" s="170"/>
      <c r="Y29" s="171"/>
      <c r="Z29" s="101"/>
      <c r="AA29" s="179"/>
      <c r="AB29" s="180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>
      <c r="A30" s="103"/>
      <c r="B30" s="25"/>
      <c r="C30" s="26"/>
      <c r="D30" s="26"/>
      <c r="E30" s="26"/>
      <c r="F30" s="26"/>
      <c r="G30" s="26"/>
      <c r="H30" s="26"/>
      <c r="I30" s="45"/>
      <c r="J30" s="24"/>
      <c r="K30" s="103"/>
      <c r="L30" s="25"/>
      <c r="M30" s="26"/>
      <c r="N30" s="26"/>
      <c r="O30" s="26"/>
      <c r="P30" s="26"/>
      <c r="Q30" s="26"/>
      <c r="R30" s="45"/>
      <c r="S30" s="24"/>
      <c r="T30" s="267"/>
      <c r="U30" s="268"/>
      <c r="V30" s="184"/>
      <c r="W30" s="105">
        <v>5</v>
      </c>
      <c r="X30" s="170"/>
      <c r="Y30" s="171"/>
      <c r="Z30" s="101"/>
      <c r="AA30" s="179"/>
      <c r="AB30" s="180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>
      <c r="A31" s="103"/>
      <c r="B31" s="25"/>
      <c r="C31" s="26"/>
      <c r="D31" s="26"/>
      <c r="E31" s="26"/>
      <c r="F31" s="26"/>
      <c r="G31" s="26"/>
      <c r="H31" s="26"/>
      <c r="I31" s="45"/>
      <c r="J31" s="24"/>
      <c r="K31" s="103"/>
      <c r="L31" s="25"/>
      <c r="M31" s="26"/>
      <c r="N31" s="26"/>
      <c r="O31" s="26"/>
      <c r="P31" s="26"/>
      <c r="Q31" s="26"/>
      <c r="R31" s="45"/>
      <c r="S31" s="24"/>
      <c r="T31" s="267"/>
      <c r="U31" s="268"/>
      <c r="V31" s="184"/>
      <c r="W31" s="106">
        <v>6</v>
      </c>
      <c r="X31" s="197"/>
      <c r="Y31" s="198"/>
      <c r="Z31" s="101"/>
      <c r="AA31" s="336"/>
      <c r="AB31" s="337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>
      <c r="A32" s="103"/>
      <c r="B32" s="25"/>
      <c r="C32" s="26"/>
      <c r="D32" s="26"/>
      <c r="E32" s="26"/>
      <c r="F32" s="26"/>
      <c r="G32" s="26"/>
      <c r="H32" s="26"/>
      <c r="I32" s="45"/>
      <c r="J32" s="24"/>
      <c r="K32" s="103"/>
      <c r="L32" s="25"/>
      <c r="M32" s="26"/>
      <c r="N32" s="26"/>
      <c r="O32" s="26"/>
      <c r="P32" s="26"/>
      <c r="Q32" s="26"/>
      <c r="R32" s="45"/>
      <c r="S32" s="24"/>
      <c r="T32" s="267"/>
      <c r="U32" s="268"/>
      <c r="V32" s="184"/>
      <c r="W32" s="89" t="s">
        <v>246</v>
      </c>
      <c r="X32" s="203"/>
      <c r="Y32" s="203"/>
      <c r="Z32" s="101"/>
      <c r="AA32" s="204"/>
      <c r="AB32" s="205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>
      <c r="A33" s="103"/>
      <c r="B33" s="25"/>
      <c r="C33" s="26"/>
      <c r="D33" s="26"/>
      <c r="E33" s="26"/>
      <c r="F33" s="26"/>
      <c r="G33" s="26"/>
      <c r="H33" s="26"/>
      <c r="I33" s="45"/>
      <c r="J33" s="24"/>
      <c r="K33" s="103"/>
      <c r="L33" s="25"/>
      <c r="M33" s="26"/>
      <c r="N33" s="26"/>
      <c r="O33" s="26"/>
      <c r="P33" s="26"/>
      <c r="Q33" s="26"/>
      <c r="R33" s="45"/>
      <c r="S33" s="24"/>
      <c r="T33" s="267"/>
      <c r="U33" s="268"/>
      <c r="V33" s="185"/>
      <c r="W33" s="113" t="s">
        <v>245</v>
      </c>
      <c r="X33" s="173">
        <f>IF($X$26="","",SUM($X$26:$Y$32))</f>
        <v>25000</v>
      </c>
      <c r="Y33" s="174"/>
      <c r="Z33" s="181"/>
      <c r="AA33" s="181"/>
      <c r="AB33" s="182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>
      <c r="A34" s="103"/>
      <c r="B34" s="25"/>
      <c r="C34" s="26"/>
      <c r="D34" s="26"/>
      <c r="E34" s="26"/>
      <c r="F34" s="26"/>
      <c r="G34" s="26"/>
      <c r="H34" s="26"/>
      <c r="I34" s="45"/>
      <c r="J34" s="24"/>
      <c r="K34" s="103"/>
      <c r="L34" s="25"/>
      <c r="M34" s="26"/>
      <c r="N34" s="26"/>
      <c r="O34" s="26"/>
      <c r="P34" s="26"/>
      <c r="Q34" s="26"/>
      <c r="R34" s="45"/>
      <c r="S34" s="24"/>
      <c r="T34" s="267"/>
      <c r="U34" s="268"/>
      <c r="V34" s="249" t="s">
        <v>247</v>
      </c>
      <c r="W34" s="83"/>
      <c r="X34" s="338" t="s">
        <v>244</v>
      </c>
      <c r="Y34" s="339"/>
      <c r="Z34" s="84" t="s">
        <v>230</v>
      </c>
      <c r="AA34" s="175" t="s">
        <v>231</v>
      </c>
      <c r="AB34" s="175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>
      <c r="A35" s="103"/>
      <c r="B35" s="25"/>
      <c r="C35" s="26"/>
      <c r="D35" s="26"/>
      <c r="E35" s="26"/>
      <c r="F35" s="26"/>
      <c r="G35" s="26"/>
      <c r="H35" s="26"/>
      <c r="I35" s="45"/>
      <c r="J35" s="24"/>
      <c r="K35" s="103"/>
      <c r="L35" s="25"/>
      <c r="M35" s="26"/>
      <c r="N35" s="26"/>
      <c r="O35" s="26"/>
      <c r="P35" s="26"/>
      <c r="Q35" s="26"/>
      <c r="R35" s="45"/>
      <c r="S35" s="24"/>
      <c r="T35" s="267"/>
      <c r="U35" s="268"/>
      <c r="V35" s="249"/>
      <c r="W35" s="88">
        <v>1</v>
      </c>
      <c r="X35" s="170"/>
      <c r="Y35" s="171"/>
      <c r="Z35" s="114" t="str">
        <f>IF(Z26="","",Z26)</f>
        <v>大和</v>
      </c>
      <c r="AA35" s="166">
        <f>IF(AA26="","",AA26)</f>
        <v>1</v>
      </c>
      <c r="AB35" s="167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>
      <c r="A36" s="103"/>
      <c r="B36" s="25"/>
      <c r="C36" s="26"/>
      <c r="D36" s="26"/>
      <c r="E36" s="26"/>
      <c r="F36" s="26"/>
      <c r="G36" s="26"/>
      <c r="H36" s="26"/>
      <c r="I36" s="45"/>
      <c r="J36" s="24"/>
      <c r="K36" s="103"/>
      <c r="L36" s="25"/>
      <c r="M36" s="26"/>
      <c r="N36" s="26"/>
      <c r="O36" s="26"/>
      <c r="P36" s="26"/>
      <c r="Q36" s="26"/>
      <c r="R36" s="45"/>
      <c r="S36" s="24"/>
      <c r="T36" s="267"/>
      <c r="U36" s="268"/>
      <c r="V36" s="249"/>
      <c r="W36" s="88">
        <v>2</v>
      </c>
      <c r="X36" s="170"/>
      <c r="Y36" s="171"/>
      <c r="Z36" s="114" t="str">
        <f t="shared" ref="Z36:AA41" si="0">IF(Z27="","",Z27)</f>
        <v/>
      </c>
      <c r="AA36" s="166" t="str">
        <f t="shared" si="0"/>
        <v/>
      </c>
      <c r="AB36" s="167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>
      <c r="A37" s="103"/>
      <c r="B37" s="25"/>
      <c r="C37" s="26"/>
      <c r="D37" s="26"/>
      <c r="E37" s="26"/>
      <c r="F37" s="26"/>
      <c r="G37" s="26"/>
      <c r="H37" s="26"/>
      <c r="I37" s="45"/>
      <c r="J37" s="27"/>
      <c r="K37" s="103"/>
      <c r="L37" s="25"/>
      <c r="M37" s="26"/>
      <c r="N37" s="26"/>
      <c r="O37" s="26"/>
      <c r="P37" s="26"/>
      <c r="Q37" s="26"/>
      <c r="R37" s="45"/>
      <c r="S37" s="24"/>
      <c r="T37" s="267"/>
      <c r="U37" s="268"/>
      <c r="V37" s="249"/>
      <c r="W37" s="95">
        <v>3</v>
      </c>
      <c r="X37" s="170"/>
      <c r="Y37" s="171"/>
      <c r="Z37" s="114" t="str">
        <f t="shared" si="0"/>
        <v/>
      </c>
      <c r="AA37" s="166" t="str">
        <f t="shared" si="0"/>
        <v/>
      </c>
      <c r="AB37" s="167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>
      <c r="A38" s="103"/>
      <c r="B38" s="25"/>
      <c r="C38" s="26"/>
      <c r="D38" s="26"/>
      <c r="E38" s="26"/>
      <c r="F38" s="26"/>
      <c r="G38" s="26"/>
      <c r="H38" s="26"/>
      <c r="I38" s="45"/>
      <c r="J38" s="27"/>
      <c r="K38" s="103"/>
      <c r="L38" s="25"/>
      <c r="M38" s="26"/>
      <c r="N38" s="26"/>
      <c r="O38" s="26"/>
      <c r="P38" s="26"/>
      <c r="Q38" s="26"/>
      <c r="R38" s="45"/>
      <c r="S38" s="24"/>
      <c r="T38" s="267"/>
      <c r="U38" s="268"/>
      <c r="V38" s="249"/>
      <c r="W38" s="95">
        <v>4</v>
      </c>
      <c r="X38" s="170"/>
      <c r="Y38" s="171"/>
      <c r="Z38" s="114" t="str">
        <f t="shared" si="0"/>
        <v/>
      </c>
      <c r="AA38" s="166" t="str">
        <f t="shared" si="0"/>
        <v/>
      </c>
      <c r="AB38" s="167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>
      <c r="A39" s="103"/>
      <c r="B39" s="25"/>
      <c r="C39" s="26"/>
      <c r="D39" s="26"/>
      <c r="E39" s="26"/>
      <c r="F39" s="26"/>
      <c r="G39" s="26"/>
      <c r="H39" s="26"/>
      <c r="I39" s="45"/>
      <c r="J39" s="27"/>
      <c r="K39" s="103"/>
      <c r="L39" s="25"/>
      <c r="M39" s="26"/>
      <c r="N39" s="26"/>
      <c r="O39" s="26"/>
      <c r="P39" s="26"/>
      <c r="Q39" s="26"/>
      <c r="R39" s="45"/>
      <c r="S39" s="24"/>
      <c r="T39" s="267"/>
      <c r="U39" s="268"/>
      <c r="V39" s="249"/>
      <c r="W39" s="97">
        <v>5</v>
      </c>
      <c r="X39" s="201"/>
      <c r="Y39" s="202"/>
      <c r="Z39" s="114" t="str">
        <f t="shared" si="0"/>
        <v/>
      </c>
      <c r="AA39" s="166" t="str">
        <f t="shared" si="0"/>
        <v/>
      </c>
      <c r="AB39" s="167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>
      <c r="A40" s="103"/>
      <c r="B40" s="25"/>
      <c r="C40" s="26"/>
      <c r="D40" s="26"/>
      <c r="E40" s="26"/>
      <c r="F40" s="26"/>
      <c r="G40" s="26"/>
      <c r="H40" s="26"/>
      <c r="I40" s="45"/>
      <c r="J40" s="24"/>
      <c r="K40" s="103"/>
      <c r="L40" s="25"/>
      <c r="M40" s="26"/>
      <c r="N40" s="26"/>
      <c r="O40" s="26"/>
      <c r="P40" s="26"/>
      <c r="Q40" s="26"/>
      <c r="R40" s="45"/>
      <c r="S40" s="24"/>
      <c r="T40" s="267"/>
      <c r="U40" s="268"/>
      <c r="V40" s="249"/>
      <c r="W40" s="91">
        <v>6</v>
      </c>
      <c r="X40" s="176"/>
      <c r="Y40" s="177"/>
      <c r="Z40" s="114" t="str">
        <f t="shared" si="0"/>
        <v/>
      </c>
      <c r="AA40" s="166" t="str">
        <f t="shared" si="0"/>
        <v/>
      </c>
      <c r="AB40" s="167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>
      <c r="A41" s="103"/>
      <c r="B41" s="25"/>
      <c r="C41" s="26"/>
      <c r="D41" s="26"/>
      <c r="E41" s="26"/>
      <c r="F41" s="26"/>
      <c r="G41" s="26"/>
      <c r="H41" s="26"/>
      <c r="I41" s="45"/>
      <c r="J41" s="24"/>
      <c r="K41" s="103"/>
      <c r="L41" s="25"/>
      <c r="M41" s="26"/>
      <c r="N41" s="26"/>
      <c r="O41" s="26"/>
      <c r="P41" s="26"/>
      <c r="Q41" s="26"/>
      <c r="R41" s="45"/>
      <c r="S41" s="24"/>
      <c r="T41" s="267"/>
      <c r="U41" s="268"/>
      <c r="V41" s="249"/>
      <c r="W41" s="89" t="s">
        <v>253</v>
      </c>
      <c r="X41" s="199"/>
      <c r="Y41" s="200"/>
      <c r="Z41" s="114" t="str">
        <f t="shared" si="0"/>
        <v/>
      </c>
      <c r="AA41" s="166" t="str">
        <f t="shared" si="0"/>
        <v/>
      </c>
      <c r="AB41" s="167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>
      <c r="A42" s="103"/>
      <c r="B42" s="25"/>
      <c r="C42" s="26"/>
      <c r="D42" s="26"/>
      <c r="E42" s="26"/>
      <c r="F42" s="26"/>
      <c r="G42" s="26"/>
      <c r="H42" s="26"/>
      <c r="I42" s="45"/>
      <c r="J42" s="24"/>
      <c r="K42" s="103"/>
      <c r="L42" s="25"/>
      <c r="M42" s="26"/>
      <c r="N42" s="26"/>
      <c r="O42" s="26"/>
      <c r="P42" s="26"/>
      <c r="Q42" s="26"/>
      <c r="R42" s="45"/>
      <c r="S42" s="24"/>
      <c r="T42" s="267"/>
      <c r="U42" s="268"/>
      <c r="V42" s="250"/>
      <c r="W42" s="98" t="s">
        <v>245</v>
      </c>
      <c r="X42" s="244" t="str">
        <f>IF($X$35="","",SUM($X$35:$Y$41))</f>
        <v/>
      </c>
      <c r="Y42" s="245"/>
      <c r="Z42" s="163"/>
      <c r="AA42" s="164"/>
      <c r="AB42" s="165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>
      <c r="A43" s="103"/>
      <c r="B43" s="25"/>
      <c r="C43" s="26"/>
      <c r="D43" s="26"/>
      <c r="E43" s="26"/>
      <c r="F43" s="26"/>
      <c r="G43" s="71"/>
      <c r="H43" s="26"/>
      <c r="I43" s="45"/>
      <c r="J43" s="24"/>
      <c r="K43" s="103"/>
      <c r="L43" s="25"/>
      <c r="M43" s="26"/>
      <c r="N43" s="26"/>
      <c r="O43" s="26"/>
      <c r="P43" s="26"/>
      <c r="Q43" s="26"/>
      <c r="R43" s="45"/>
      <c r="S43" s="24"/>
      <c r="T43" s="267"/>
      <c r="U43" s="268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3"/>
      <c r="B44" s="25"/>
      <c r="C44" s="26"/>
      <c r="D44" s="26"/>
      <c r="E44" s="26"/>
      <c r="F44" s="26"/>
      <c r="G44" s="26"/>
      <c r="H44" s="26"/>
      <c r="I44" s="45"/>
      <c r="J44" s="24"/>
      <c r="K44" s="103"/>
      <c r="L44" s="25"/>
      <c r="M44" s="26"/>
      <c r="N44" s="26"/>
      <c r="O44" s="26"/>
      <c r="P44" s="26"/>
      <c r="Q44" s="26"/>
      <c r="R44" s="45"/>
      <c r="S44" s="24"/>
      <c r="T44" s="267"/>
      <c r="U44" s="268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>
      <c r="A45" s="103"/>
      <c r="B45" s="25"/>
      <c r="C45" s="26"/>
      <c r="D45" s="26"/>
      <c r="E45" s="26"/>
      <c r="F45" s="26"/>
      <c r="G45" s="26"/>
      <c r="H45" s="26"/>
      <c r="I45" s="45"/>
      <c r="J45" s="24"/>
      <c r="K45" s="103"/>
      <c r="L45" s="25"/>
      <c r="M45" s="26"/>
      <c r="N45" s="26"/>
      <c r="O45" s="26"/>
      <c r="P45" s="26"/>
      <c r="Q45" s="26"/>
      <c r="R45" s="45"/>
      <c r="S45" s="24"/>
      <c r="T45" s="267"/>
      <c r="U45" s="268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>
      <c r="A46" s="272" t="s">
        <v>232</v>
      </c>
      <c r="B46" s="273"/>
      <c r="C46" s="273"/>
      <c r="D46" s="269" t="s">
        <v>235</v>
      </c>
      <c r="E46" s="270"/>
      <c r="F46" s="271"/>
      <c r="G46" s="215" t="s">
        <v>236</v>
      </c>
      <c r="H46" s="216"/>
      <c r="I46" s="129"/>
      <c r="J46" s="72" t="s">
        <v>220</v>
      </c>
      <c r="K46" s="103"/>
      <c r="L46" s="25"/>
      <c r="M46" s="26"/>
      <c r="N46" s="26"/>
      <c r="O46" s="26"/>
      <c r="P46" s="26"/>
      <c r="Q46" s="29"/>
      <c r="R46" s="46"/>
      <c r="S46" s="30"/>
      <c r="T46" s="212"/>
      <c r="U46" s="213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>
      <c r="A47" s="159" t="s">
        <v>221</v>
      </c>
      <c r="B47" s="186"/>
      <c r="C47" s="190" t="s">
        <v>222</v>
      </c>
      <c r="D47" s="159">
        <v>0</v>
      </c>
      <c r="E47" s="160"/>
      <c r="F47" s="192" t="s">
        <v>223</v>
      </c>
      <c r="G47" s="217" t="s">
        <v>255</v>
      </c>
      <c r="H47" s="218"/>
      <c r="I47" s="218"/>
      <c r="J47" s="219"/>
      <c r="K47" s="103"/>
      <c r="L47" s="236" t="s">
        <v>242</v>
      </c>
      <c r="M47" s="237"/>
      <c r="N47" s="242" t="s">
        <v>241</v>
      </c>
      <c r="O47" s="243"/>
      <c r="P47" s="227" t="s">
        <v>48</v>
      </c>
      <c r="Q47" s="230" t="s">
        <v>228</v>
      </c>
      <c r="R47" s="231"/>
      <c r="S47" s="81" t="s">
        <v>226</v>
      </c>
      <c r="T47" s="251" t="s">
        <v>227</v>
      </c>
      <c r="U47" s="252"/>
      <c r="V47" s="206" t="s">
        <v>219</v>
      </c>
      <c r="W47" s="207"/>
      <c r="X47" s="207"/>
      <c r="Y47" s="207"/>
      <c r="Z47" s="207"/>
      <c r="AA47" s="207"/>
      <c r="AB47" s="208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>
      <c r="A48" s="187"/>
      <c r="B48" s="188"/>
      <c r="C48" s="191"/>
      <c r="D48" s="161"/>
      <c r="E48" s="162"/>
      <c r="F48" s="193"/>
      <c r="G48" s="220"/>
      <c r="H48" s="221"/>
      <c r="I48" s="221"/>
      <c r="J48" s="222"/>
      <c r="K48" s="103"/>
      <c r="L48" s="238"/>
      <c r="M48" s="239"/>
      <c r="N48" s="242"/>
      <c r="O48" s="243"/>
      <c r="P48" s="228"/>
      <c r="Q48" s="232"/>
      <c r="R48" s="233"/>
      <c r="S48" s="253"/>
      <c r="T48" s="255"/>
      <c r="U48" s="256"/>
      <c r="V48" s="209"/>
      <c r="W48" s="210"/>
      <c r="X48" s="210"/>
      <c r="Y48" s="210"/>
      <c r="Z48" s="210"/>
      <c r="AA48" s="210"/>
      <c r="AB48" s="211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161"/>
      <c r="B49" s="189"/>
      <c r="C49" s="78" t="s">
        <v>224</v>
      </c>
      <c r="D49" s="194">
        <v>0</v>
      </c>
      <c r="E49" s="195"/>
      <c r="F49" s="196"/>
      <c r="G49" s="223"/>
      <c r="H49" s="224"/>
      <c r="I49" s="225" t="s">
        <v>225</v>
      </c>
      <c r="J49" s="226"/>
      <c r="K49" s="96"/>
      <c r="L49" s="240"/>
      <c r="M49" s="241"/>
      <c r="N49" s="242"/>
      <c r="O49" s="243"/>
      <c r="P49" s="229"/>
      <c r="Q49" s="234"/>
      <c r="R49" s="235"/>
      <c r="S49" s="254"/>
      <c r="T49" s="257"/>
      <c r="U49" s="258"/>
      <c r="V49" s="212"/>
      <c r="W49" s="213"/>
      <c r="X49" s="213"/>
      <c r="Y49" s="213"/>
      <c r="Z49" s="213"/>
      <c r="AA49" s="213"/>
      <c r="AB49" s="214"/>
      <c r="AC49" s="66"/>
      <c r="AJ49" s="118"/>
      <c r="AK49" s="117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19"/>
      <c r="AK50" s="117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19"/>
      <c r="AK51" s="117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19"/>
      <c r="AK52" s="117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2" t="s">
        <v>133</v>
      </c>
      <c r="AL81" s="124"/>
    </row>
    <row r="82" spans="36:38">
      <c r="AJ82" s="15"/>
      <c r="AK82" s="122" t="s">
        <v>134</v>
      </c>
      <c r="AL82" s="124"/>
    </row>
    <row r="83" spans="36:38">
      <c r="AJ83" s="15"/>
      <c r="AK83" s="122" t="s">
        <v>135</v>
      </c>
      <c r="AL83" s="124"/>
    </row>
    <row r="84" spans="36:38">
      <c r="AJ84" s="15"/>
      <c r="AK84" s="122" t="s">
        <v>176</v>
      </c>
      <c r="AL84" s="124"/>
    </row>
    <row r="85" spans="36:38">
      <c r="AJ85" s="15"/>
      <c r="AK85" s="122" t="s">
        <v>190</v>
      </c>
      <c r="AL85" s="124"/>
    </row>
    <row r="86" spans="36:38">
      <c r="AJ86" s="15"/>
      <c r="AK86" s="123" t="s">
        <v>136</v>
      </c>
      <c r="AL86" s="124"/>
    </row>
    <row r="87" spans="36:38">
      <c r="AJ87" s="15"/>
      <c r="AK87" s="122" t="s">
        <v>137</v>
      </c>
      <c r="AL87" s="124"/>
    </row>
    <row r="88" spans="36:38">
      <c r="AJ88" s="15"/>
      <c r="AK88" s="122" t="s">
        <v>138</v>
      </c>
      <c r="AL88" s="124"/>
    </row>
    <row r="89" spans="36:38">
      <c r="AJ89" s="15"/>
      <c r="AK89" s="122" t="s">
        <v>139</v>
      </c>
      <c r="AL89" s="124"/>
    </row>
    <row r="90" spans="36:38">
      <c r="AJ90" s="15"/>
      <c r="AK90" s="122" t="s">
        <v>140</v>
      </c>
      <c r="AL90" s="124"/>
    </row>
    <row r="91" spans="36:38">
      <c r="AJ91" s="15"/>
      <c r="AK91" s="122" t="s">
        <v>141</v>
      </c>
      <c r="AL91" s="124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0"/>
      <c r="AL101" s="36"/>
    </row>
    <row r="102" spans="36:38">
      <c r="AK102" s="120"/>
      <c r="AL102" s="36"/>
    </row>
    <row r="103" spans="36:38">
      <c r="AK103" s="121"/>
    </row>
    <row r="104" spans="36:38">
      <c r="AK104" s="121"/>
    </row>
    <row r="105" spans="36:38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3" sqref="A3:I17"/>
    </sheetView>
  </sheetViews>
  <sheetFormatPr defaultRowHeight="13.5"/>
  <cols>
    <col min="1" max="1" width="12.25" customWidth="1"/>
  </cols>
  <sheetData>
    <row r="3" spans="1:9">
      <c r="A3" s="5" t="s">
        <v>282</v>
      </c>
      <c r="B3" s="5" t="s">
        <v>283</v>
      </c>
      <c r="C3" s="5" t="s">
        <v>284</v>
      </c>
      <c r="D3" s="5" t="s">
        <v>285</v>
      </c>
      <c r="E3" s="5" t="s">
        <v>286</v>
      </c>
      <c r="F3" s="5" t="s">
        <v>287</v>
      </c>
      <c r="G3" s="5" t="s">
        <v>288</v>
      </c>
      <c r="H3" s="5"/>
      <c r="I3" s="5"/>
    </row>
    <row r="4" spans="1:9" ht="14.25">
      <c r="A4" s="5" t="s">
        <v>289</v>
      </c>
      <c r="B4" s="5" t="s">
        <v>290</v>
      </c>
      <c r="C4" s="5" t="s">
        <v>290</v>
      </c>
      <c r="D4" s="5" t="s">
        <v>290</v>
      </c>
      <c r="E4" s="5" t="s">
        <v>290</v>
      </c>
      <c r="F4" s="5" t="s">
        <v>290</v>
      </c>
      <c r="G4" s="5" t="s">
        <v>290</v>
      </c>
      <c r="H4" s="125" t="s">
        <v>291</v>
      </c>
      <c r="I4" s="125" t="s">
        <v>292</v>
      </c>
    </row>
    <row r="5" spans="1:9" ht="14.25">
      <c r="A5" s="127">
        <v>44317</v>
      </c>
      <c r="B5" s="5"/>
      <c r="C5" s="5">
        <v>224000</v>
      </c>
      <c r="D5" s="5">
        <v>214</v>
      </c>
      <c r="E5" s="5">
        <v>600</v>
      </c>
      <c r="F5" s="5">
        <v>40</v>
      </c>
      <c r="G5" s="5">
        <v>224854</v>
      </c>
      <c r="H5" s="126">
        <f>G5/4*18/3600</f>
        <v>281.0675</v>
      </c>
      <c r="I5" s="126">
        <f>H5/(22*23)</f>
        <v>0.55546936758893284</v>
      </c>
    </row>
    <row r="6" spans="1:9" ht="14.25">
      <c r="A6" s="127">
        <v>44348</v>
      </c>
      <c r="B6" s="5"/>
      <c r="C6" s="5">
        <v>325800</v>
      </c>
      <c r="D6" s="5">
        <v>40</v>
      </c>
      <c r="E6" s="5">
        <v>1200</v>
      </c>
      <c r="F6" s="5"/>
      <c r="G6" s="5">
        <v>327040</v>
      </c>
      <c r="H6" s="126">
        <f t="shared" ref="H6:H16" si="0">G6/4*18/3600</f>
        <v>408.8</v>
      </c>
      <c r="I6" s="126">
        <f t="shared" ref="I6:I16" si="1">H6/(22*23)</f>
        <v>0.80790513833992095</v>
      </c>
    </row>
    <row r="7" spans="1:9" ht="14.25">
      <c r="A7" s="127">
        <v>44378</v>
      </c>
      <c r="B7" s="5">
        <v>11</v>
      </c>
      <c r="C7" s="5">
        <v>334200</v>
      </c>
      <c r="D7" s="5">
        <v>200</v>
      </c>
      <c r="E7" s="5">
        <v>1200</v>
      </c>
      <c r="F7" s="5">
        <v>90</v>
      </c>
      <c r="G7" s="5">
        <v>335701</v>
      </c>
      <c r="H7" s="126">
        <f t="shared" si="0"/>
        <v>419.62625000000003</v>
      </c>
      <c r="I7" s="126">
        <f t="shared" si="1"/>
        <v>0.82930088932806334</v>
      </c>
    </row>
    <row r="8" spans="1:9" ht="14.25">
      <c r="A8" s="127">
        <v>44409</v>
      </c>
      <c r="B8" s="5"/>
      <c r="C8" s="5">
        <v>170800</v>
      </c>
      <c r="D8" s="5">
        <v>6</v>
      </c>
      <c r="E8" s="5"/>
      <c r="F8" s="5">
        <v>10</v>
      </c>
      <c r="G8" s="5">
        <v>170816</v>
      </c>
      <c r="H8" s="126">
        <f t="shared" si="0"/>
        <v>213.52</v>
      </c>
      <c r="I8" s="126">
        <f t="shared" si="1"/>
        <v>0.42197628458498027</v>
      </c>
    </row>
    <row r="9" spans="1:9" ht="14.25">
      <c r="A9" s="127">
        <v>44440</v>
      </c>
      <c r="B9" s="5">
        <v>5</v>
      </c>
      <c r="C9" s="5">
        <v>157200</v>
      </c>
      <c r="D9" s="5"/>
      <c r="E9" s="5"/>
      <c r="F9" s="5"/>
      <c r="G9" s="5">
        <v>157205</v>
      </c>
      <c r="H9" s="126">
        <f t="shared" si="0"/>
        <v>196.50624999999999</v>
      </c>
      <c r="I9" s="126">
        <f t="shared" si="1"/>
        <v>0.38835227272727274</v>
      </c>
    </row>
    <row r="10" spans="1:9" ht="14.25">
      <c r="A10" s="127">
        <v>44470</v>
      </c>
      <c r="B10" s="5"/>
      <c r="C10" s="5">
        <v>137200</v>
      </c>
      <c r="D10" s="5"/>
      <c r="E10" s="5"/>
      <c r="F10" s="5"/>
      <c r="G10" s="5">
        <v>137200</v>
      </c>
      <c r="H10" s="126">
        <f t="shared" si="0"/>
        <v>171.5</v>
      </c>
      <c r="I10" s="126">
        <f t="shared" si="1"/>
        <v>0.33893280632411066</v>
      </c>
    </row>
    <row r="11" spans="1:9" ht="14.25">
      <c r="A11" s="127">
        <v>44501</v>
      </c>
      <c r="B11" s="5"/>
      <c r="C11" s="5">
        <v>248400</v>
      </c>
      <c r="D11" s="5">
        <v>40</v>
      </c>
      <c r="E11" s="5">
        <v>600</v>
      </c>
      <c r="F11" s="5">
        <v>150</v>
      </c>
      <c r="G11" s="5">
        <v>249190</v>
      </c>
      <c r="H11" s="126">
        <f t="shared" si="0"/>
        <v>311.48750000000001</v>
      </c>
      <c r="I11" s="126">
        <f t="shared" si="1"/>
        <v>0.61558794466403166</v>
      </c>
    </row>
    <row r="12" spans="1:9" ht="14.25">
      <c r="A12" s="127">
        <v>44531</v>
      </c>
      <c r="B12" s="5">
        <v>5</v>
      </c>
      <c r="C12" s="5">
        <v>256200</v>
      </c>
      <c r="D12" s="5"/>
      <c r="E12" s="5">
        <v>1800</v>
      </c>
      <c r="F12" s="5"/>
      <c r="G12" s="5">
        <v>258005</v>
      </c>
      <c r="H12" s="126">
        <f t="shared" si="0"/>
        <v>322.50625000000002</v>
      </c>
      <c r="I12" s="126">
        <f t="shared" si="1"/>
        <v>0.63736413043478268</v>
      </c>
    </row>
    <row r="13" spans="1:9" ht="14.25">
      <c r="A13" s="127">
        <v>44562</v>
      </c>
      <c r="B13" s="5"/>
      <c r="C13" s="5">
        <v>177800</v>
      </c>
      <c r="D13" s="5"/>
      <c r="E13" s="5">
        <v>600</v>
      </c>
      <c r="F13" s="5">
        <v>10</v>
      </c>
      <c r="G13" s="5">
        <v>178410</v>
      </c>
      <c r="H13" s="126">
        <f t="shared" si="0"/>
        <v>223.01249999999999</v>
      </c>
      <c r="I13" s="126">
        <f t="shared" si="1"/>
        <v>0.44073616600790511</v>
      </c>
    </row>
    <row r="14" spans="1:9" ht="14.25">
      <c r="A14" s="127">
        <v>44593</v>
      </c>
      <c r="B14" s="5"/>
      <c r="C14" s="5">
        <v>216200</v>
      </c>
      <c r="D14" s="5"/>
      <c r="E14" s="5"/>
      <c r="F14" s="5"/>
      <c r="G14" s="5">
        <v>216200</v>
      </c>
      <c r="H14" s="126">
        <f t="shared" si="0"/>
        <v>270.25</v>
      </c>
      <c r="I14" s="126">
        <f t="shared" si="1"/>
        <v>0.53409090909090906</v>
      </c>
    </row>
    <row r="15" spans="1:9" ht="14.25">
      <c r="A15" s="127">
        <v>44621</v>
      </c>
      <c r="B15" s="5"/>
      <c r="C15" s="5">
        <v>129800</v>
      </c>
      <c r="D15" s="5"/>
      <c r="E15" s="5"/>
      <c r="F15" s="5"/>
      <c r="G15" s="5">
        <v>129800</v>
      </c>
      <c r="H15" s="126">
        <f t="shared" si="0"/>
        <v>162.25</v>
      </c>
      <c r="I15" s="126">
        <f t="shared" si="1"/>
        <v>0.32065217391304346</v>
      </c>
    </row>
    <row r="16" spans="1:9" ht="14.25">
      <c r="A16" s="127">
        <v>44652</v>
      </c>
      <c r="B16" s="5">
        <v>10</v>
      </c>
      <c r="C16" s="5">
        <v>146200</v>
      </c>
      <c r="D16" s="5">
        <v>2</v>
      </c>
      <c r="E16" s="5">
        <v>600</v>
      </c>
      <c r="F16" s="5">
        <v>10</v>
      </c>
      <c r="G16" s="5">
        <v>146822</v>
      </c>
      <c r="H16" s="126">
        <f t="shared" si="0"/>
        <v>183.5275</v>
      </c>
      <c r="I16" s="126">
        <f t="shared" si="1"/>
        <v>0.36270256916996046</v>
      </c>
    </row>
    <row r="17" spans="1:9">
      <c r="A17" s="5" t="s">
        <v>288</v>
      </c>
      <c r="B17" s="5">
        <v>31</v>
      </c>
      <c r="C17" s="5">
        <v>2523800</v>
      </c>
      <c r="D17" s="5">
        <v>502</v>
      </c>
      <c r="E17" s="5">
        <v>6600</v>
      </c>
      <c r="F17" s="5">
        <v>310</v>
      </c>
      <c r="G17" s="5">
        <v>2531243</v>
      </c>
      <c r="H17" s="128">
        <f>AVERAGE(H5:H16)</f>
        <v>263.67114583333336</v>
      </c>
      <c r="I17" s="128">
        <f>AVERAGE(I5:I16)</f>
        <v>0.52108922101449273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5"/>
  <sheetViews>
    <sheetView workbookViewId="0">
      <selection activeCell="B15" sqref="B15"/>
    </sheetView>
  </sheetViews>
  <sheetFormatPr defaultRowHeight="18.75"/>
  <cols>
    <col min="1" max="1" width="10.25" style="134" bestFit="1" customWidth="1"/>
    <col min="2" max="2" width="14.25" style="134" bestFit="1" customWidth="1"/>
    <col min="3" max="3" width="9.125" style="134" bestFit="1" customWidth="1"/>
    <col min="4" max="6" width="9" style="134"/>
    <col min="7" max="7" width="11.5" style="134" bestFit="1" customWidth="1"/>
    <col min="8" max="13" width="9" style="134"/>
    <col min="14" max="15" width="11.5" style="134" bestFit="1" customWidth="1"/>
    <col min="16" max="16" width="9" style="137"/>
    <col min="17" max="17" width="11.5" style="137" bestFit="1" customWidth="1"/>
    <col min="18" max="18" width="12.75" style="137" bestFit="1" customWidth="1"/>
    <col min="19" max="19" width="9.125" style="137" bestFit="1" customWidth="1"/>
    <col min="20" max="25" width="9" style="134"/>
    <col min="26" max="26" width="9.125" style="137" bestFit="1" customWidth="1"/>
    <col min="27" max="16384" width="9" style="134"/>
  </cols>
  <sheetData>
    <row r="1" spans="1:26">
      <c r="A1" s="130" t="s">
        <v>309</v>
      </c>
      <c r="B1" s="130" t="s">
        <v>310</v>
      </c>
      <c r="C1" s="130" t="s">
        <v>311</v>
      </c>
      <c r="D1" s="130" t="s">
        <v>314</v>
      </c>
      <c r="E1" s="130" t="s">
        <v>313</v>
      </c>
      <c r="F1" s="130" t="s">
        <v>312</v>
      </c>
      <c r="G1" s="130" t="s">
        <v>315</v>
      </c>
      <c r="H1" s="130" t="s">
        <v>316</v>
      </c>
      <c r="I1" s="130" t="s">
        <v>317</v>
      </c>
      <c r="J1" s="130" t="s">
        <v>333</v>
      </c>
      <c r="K1" s="130" t="s">
        <v>325</v>
      </c>
      <c r="L1" s="130" t="s">
        <v>318</v>
      </c>
      <c r="M1" s="130" t="s">
        <v>319</v>
      </c>
      <c r="N1" s="130" t="s">
        <v>320</v>
      </c>
      <c r="O1" s="130" t="s">
        <v>321</v>
      </c>
      <c r="P1" s="131" t="s">
        <v>322</v>
      </c>
      <c r="Q1" s="131" t="s">
        <v>323</v>
      </c>
      <c r="R1" s="131" t="s">
        <v>324</v>
      </c>
      <c r="S1" s="131" t="s">
        <v>326</v>
      </c>
      <c r="T1" s="130" t="s">
        <v>327</v>
      </c>
      <c r="U1" s="130" t="s">
        <v>328</v>
      </c>
      <c r="V1" s="130" t="s">
        <v>329</v>
      </c>
      <c r="W1" s="132" t="s">
        <v>330</v>
      </c>
      <c r="X1" s="132" t="s">
        <v>331</v>
      </c>
      <c r="Y1" s="132" t="s">
        <v>332</v>
      </c>
      <c r="Z1" s="133" t="s">
        <v>334</v>
      </c>
    </row>
    <row r="2" spans="1:26">
      <c r="A2" s="132">
        <v>5890</v>
      </c>
      <c r="B2" s="132" t="s">
        <v>306</v>
      </c>
      <c r="C2" s="132">
        <v>2</v>
      </c>
      <c r="D2" s="132"/>
      <c r="E2" s="132"/>
      <c r="F2" s="132"/>
      <c r="G2" s="135">
        <v>40287</v>
      </c>
      <c r="H2" s="132" t="s">
        <v>335</v>
      </c>
      <c r="I2" s="132" t="s">
        <v>336</v>
      </c>
      <c r="J2" s="132" t="s">
        <v>341</v>
      </c>
      <c r="K2" s="132"/>
      <c r="L2" s="132" t="s">
        <v>337</v>
      </c>
      <c r="M2" s="132" t="s">
        <v>338</v>
      </c>
      <c r="N2" s="135">
        <v>40287</v>
      </c>
      <c r="O2" s="135">
        <v>40316</v>
      </c>
      <c r="P2" s="133"/>
      <c r="Q2" s="133"/>
      <c r="R2" s="133"/>
      <c r="S2" s="133">
        <v>160000</v>
      </c>
      <c r="T2" s="132"/>
      <c r="U2" s="132"/>
      <c r="V2" s="132"/>
      <c r="W2" s="132" t="s">
        <v>339</v>
      </c>
      <c r="X2" s="132" t="s">
        <v>340</v>
      </c>
      <c r="Y2" s="132"/>
      <c r="Z2" s="133"/>
    </row>
    <row r="3" spans="1:26">
      <c r="A3" s="132"/>
      <c r="B3" s="132" t="s">
        <v>342</v>
      </c>
      <c r="C3" s="132">
        <v>2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3"/>
      <c r="Q3" s="133"/>
      <c r="R3" s="133"/>
      <c r="S3" s="133"/>
      <c r="T3" s="132"/>
      <c r="U3" s="132"/>
      <c r="V3" s="132"/>
      <c r="W3" s="132"/>
      <c r="X3" s="132"/>
      <c r="Y3" s="132"/>
      <c r="Z3" s="133">
        <v>0</v>
      </c>
    </row>
    <row r="7" spans="1:26">
      <c r="A7" s="136" t="s">
        <v>343</v>
      </c>
      <c r="B7" s="136" t="s">
        <v>377</v>
      </c>
      <c r="D7" s="134" t="s">
        <v>349</v>
      </c>
    </row>
    <row r="8" spans="1:26">
      <c r="A8" s="136"/>
      <c r="B8" s="136"/>
    </row>
    <row r="9" spans="1:26">
      <c r="A9" s="136"/>
      <c r="B9" s="136"/>
    </row>
    <row r="10" spans="1:26">
      <c r="A10" s="136" t="s">
        <v>344</v>
      </c>
      <c r="B10" s="136" t="s">
        <v>378</v>
      </c>
    </row>
    <row r="11" spans="1:26">
      <c r="A11" s="136" t="s">
        <v>345</v>
      </c>
      <c r="B11" s="136" t="s">
        <v>379</v>
      </c>
    </row>
    <row r="12" spans="1:26">
      <c r="A12" s="136" t="s">
        <v>346</v>
      </c>
      <c r="B12" s="136" t="s">
        <v>380</v>
      </c>
    </row>
    <row r="13" spans="1:26">
      <c r="A13" s="136" t="s">
        <v>347</v>
      </c>
      <c r="B13" s="136">
        <v>10</v>
      </c>
    </row>
    <row r="14" spans="1:26">
      <c r="A14" s="136" t="s">
        <v>348</v>
      </c>
      <c r="B14" s="136" t="s">
        <v>381</v>
      </c>
    </row>
    <row r="34" spans="1:20">
      <c r="A34" s="153" t="s">
        <v>374</v>
      </c>
      <c r="B34" s="153" t="s">
        <v>375</v>
      </c>
      <c r="C34" s="154" t="s">
        <v>350</v>
      </c>
      <c r="D34" s="154" t="s">
        <v>351</v>
      </c>
      <c r="E34" s="153" t="s">
        <v>352</v>
      </c>
      <c r="F34" s="154" t="s">
        <v>353</v>
      </c>
      <c r="G34" s="154" t="s">
        <v>354</v>
      </c>
      <c r="H34" s="155" t="s">
        <v>355</v>
      </c>
      <c r="I34" s="154" t="s">
        <v>356</v>
      </c>
      <c r="J34" s="153" t="s">
        <v>357</v>
      </c>
      <c r="K34" s="153" t="s">
        <v>358</v>
      </c>
      <c r="L34" s="154" t="s">
        <v>359</v>
      </c>
      <c r="M34" s="156" t="s">
        <v>376</v>
      </c>
      <c r="N34" s="154" t="s">
        <v>360</v>
      </c>
      <c r="O34" s="153" t="s">
        <v>361</v>
      </c>
      <c r="P34" s="153" t="s">
        <v>362</v>
      </c>
      <c r="Q34" s="157" t="s">
        <v>363</v>
      </c>
      <c r="R34" s="157" t="s">
        <v>364</v>
      </c>
      <c r="S34" s="154" t="s">
        <v>365</v>
      </c>
      <c r="T34" s="158" t="s">
        <v>366</v>
      </c>
    </row>
    <row r="35" spans="1:20" ht="75">
      <c r="A35" s="139">
        <v>41428</v>
      </c>
      <c r="B35" s="140" t="s">
        <v>308</v>
      </c>
      <c r="C35" s="141">
        <v>2</v>
      </c>
      <c r="D35" s="142"/>
      <c r="E35" s="143" t="s">
        <v>367</v>
      </c>
      <c r="F35" s="144" t="s">
        <v>368</v>
      </c>
      <c r="G35" s="145">
        <v>10</v>
      </c>
      <c r="H35" s="146" t="s">
        <v>369</v>
      </c>
      <c r="I35" s="145" t="s">
        <v>370</v>
      </c>
      <c r="J35" s="147" t="s">
        <v>371</v>
      </c>
      <c r="K35" s="147" t="s">
        <v>372</v>
      </c>
      <c r="L35" s="145" t="s">
        <v>373</v>
      </c>
      <c r="M35" s="138"/>
      <c r="N35" s="148">
        <v>40235</v>
      </c>
      <c r="O35" s="149"/>
      <c r="P35" s="149"/>
      <c r="Q35" s="148">
        <v>41102</v>
      </c>
      <c r="R35" s="150">
        <v>41240</v>
      </c>
      <c r="S35" s="151"/>
      <c r="T35" s="152"/>
    </row>
  </sheetData>
  <autoFilter ref="A1:Z3">
    <filterColumn colId="2">
      <filters>
        <filter val="2"/>
      </filters>
    </filterColumn>
  </autoFilter>
  <sortState ref="A35:T35">
    <sortCondition ref="C35"/>
  </sortState>
  <phoneticPr fontId="8"/>
  <dataValidations count="10">
    <dataValidation type="list" allowBlank="1" showInputMessage="1" showErrorMessage="1" sqref="H34">
      <formula1>$V$2:$V$19</formula1>
    </dataValidation>
    <dataValidation type="list" allowBlank="1" showInputMessage="1" showErrorMessage="1" sqref="I34">
      <formula1>$W$2:$W$16</formula1>
    </dataValidation>
    <dataValidation type="list" allowBlank="1" showInputMessage="1" showErrorMessage="1" sqref="F34">
      <formula1>$U$2:$U$78</formula1>
    </dataValidation>
    <dataValidation type="list" allowBlank="1" showInputMessage="1" showErrorMessage="1" sqref="J34">
      <formula1>$X$2:$X$8</formula1>
    </dataValidation>
    <dataValidation type="list" allowBlank="1" showInputMessage="1" showErrorMessage="1" sqref="K34">
      <formula1>$Y$2:$Y$6</formula1>
    </dataValidation>
    <dataValidation type="list" allowBlank="1" showInputMessage="1" showErrorMessage="1" sqref="H35">
      <formula1>$V$3:$V$20</formula1>
    </dataValidation>
    <dataValidation type="list" allowBlank="1" showInputMessage="1" showErrorMessage="1" sqref="I35">
      <formula1>$W$3:$W$16</formula1>
    </dataValidation>
    <dataValidation type="list" allowBlank="1" showInputMessage="1" showErrorMessage="1" sqref="F35">
      <formula1>$U$3:$U$78</formula1>
    </dataValidation>
    <dataValidation type="list" allowBlank="1" showInputMessage="1" showErrorMessage="1" sqref="K35">
      <formula1>$Y$3:$Y$6</formula1>
    </dataValidation>
    <dataValidation type="list" allowBlank="1" showInputMessage="1" showErrorMessage="1" sqref="J35">
      <formula1>$X$3:$X$7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2" t="s">
        <v>186</v>
      </c>
      <c r="G9" s="5" t="s">
        <v>265</v>
      </c>
    </row>
    <row r="10" spans="1:14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2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6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8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2" t="s">
        <v>197</v>
      </c>
      <c r="E30" s="5" t="s">
        <v>171</v>
      </c>
    </row>
    <row r="31" spans="3:5">
      <c r="C31" s="48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2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8" t="s">
        <v>169</v>
      </c>
      <c r="D37" s="14" t="s">
        <v>101</v>
      </c>
      <c r="E37" s="5" t="s">
        <v>138</v>
      </c>
    </row>
    <row r="38" spans="3:5">
      <c r="C38" s="48" t="s">
        <v>140</v>
      </c>
      <c r="D38" s="14" t="s">
        <v>102</v>
      </c>
      <c r="E38" s="5" t="s">
        <v>173</v>
      </c>
    </row>
    <row r="39" spans="3:5">
      <c r="C39" s="48" t="s">
        <v>182</v>
      </c>
      <c r="D39" s="14" t="s">
        <v>103</v>
      </c>
      <c r="E39" s="5" t="s">
        <v>143</v>
      </c>
    </row>
    <row r="40" spans="3:5">
      <c r="C40" s="53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8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2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15</vt:i4>
      </vt:variant>
    </vt:vector>
  </HeadingPairs>
  <TitlesOfParts>
    <vt:vector size="19" baseType="lpstr">
      <vt:lpstr>金型修理改善依頼書</vt:lpstr>
      <vt:lpstr>Sheet2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2019-10-09T02:43:01Z</cp:lastPrinted>
  <dcterms:created xsi:type="dcterms:W3CDTF">1997-01-08T22:48:59Z</dcterms:created>
  <dcterms:modified xsi:type="dcterms:W3CDTF">2022-05-17T22:25:44Z</dcterms:modified>
</cp:coreProperties>
</file>