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0" i="1"/>
  <c r="J25" i="1"/>
  <c r="J26" i="1"/>
  <c r="J27" i="1"/>
  <c r="J24" i="1"/>
  <c r="H25" i="1"/>
  <c r="H26" i="1"/>
  <c r="H27" i="1"/>
  <c r="H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C24" i="1"/>
  <c r="D24" i="1"/>
  <c r="E24" i="1"/>
  <c r="F24" i="1"/>
  <c r="G24" i="1"/>
  <c r="B24" i="1"/>
  <c r="C17" i="1"/>
  <c r="C29" i="1"/>
  <c r="K14" i="1"/>
  <c r="I14" i="1"/>
  <c r="G16" i="1"/>
  <c r="G15" i="1"/>
  <c r="E16" i="1"/>
  <c r="E15" i="1"/>
  <c r="E14" i="1"/>
  <c r="C14" i="1"/>
  <c r="C16" i="1"/>
  <c r="C15" i="1"/>
  <c r="P18" i="1"/>
  <c r="P14" i="1"/>
  <c r="P11" i="1"/>
  <c r="I6" i="1"/>
  <c r="I5" i="1"/>
  <c r="I4" i="1"/>
  <c r="I3" i="1"/>
  <c r="I7" i="1" l="1"/>
</calcChain>
</file>

<file path=xl/sharedStrings.xml><?xml version="1.0" encoding="utf-8"?>
<sst xmlns="http://schemas.openxmlformats.org/spreadsheetml/2006/main" count="34" uniqueCount="34">
  <si>
    <t>Номер уровня</t>
  </si>
  <si>
    <t>Номер наблюдения</t>
  </si>
  <si>
    <t>Среднее по уровням</t>
  </si>
  <si>
    <t>Уровни фактора F</t>
  </si>
  <si>
    <t>Среднее значение по всей таблице</t>
  </si>
  <si>
    <t>Дано:</t>
  </si>
  <si>
    <t>r=</t>
  </si>
  <si>
    <t>k=</t>
  </si>
  <si>
    <t>n=</t>
  </si>
  <si>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>=</t>
    </r>
  </si>
  <si>
    <t>Классическая схема</t>
  </si>
  <si>
    <t>Компоненты дисперсии</t>
  </si>
  <si>
    <t>Общая(T)</t>
  </si>
  <si>
    <t>Межгрупповая(F)</t>
  </si>
  <si>
    <t>Внутригрупповая(R)</t>
  </si>
  <si>
    <t>2 вариант</t>
  </si>
  <si>
    <t>Сумма квадратов</t>
  </si>
  <si>
    <t>Число степеней свободы</t>
  </si>
  <si>
    <t>Оценка дисперсии</t>
  </si>
  <si>
    <t>Fнабл</t>
  </si>
  <si>
    <t>Fкрит</t>
  </si>
  <si>
    <t>H0:</t>
  </si>
  <si>
    <t>Df == Deps</t>
  </si>
  <si>
    <t>H1:</t>
  </si>
  <si>
    <t>Df &gt; Deps</t>
  </si>
  <si>
    <t>Метод Крускала-Уоллиса</t>
  </si>
  <si>
    <t>Уровни</t>
  </si>
  <si>
    <t>Ранги</t>
  </si>
  <si>
    <t>Средний ранг</t>
  </si>
  <si>
    <t>(Ri-R)</t>
  </si>
  <si>
    <t>R=</t>
  </si>
  <si>
    <t>Kнабл=</t>
  </si>
  <si>
    <t>Kкрит=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</si>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</sst>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295275</xdr:colOff>
      <xdr:row>9</xdr:row>
      <xdr:rowOff>28575</xdr:rowOff>
    </xdr:from>
    <xdr:to>
      <xdr:col>14</xdr:col>
      <xdr:colOff>576668</xdr:colOff>
      <xdr:row>12</xdr:row>
      <xdr:rowOff>9610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1955629-6539-4EF5-AEFD-301D58CB2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1743075"/>
          <a:ext cx="890993" cy="600160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12</xdr:row>
      <xdr:rowOff>114300</xdr:rowOff>
    </xdr:from>
    <xdr:to>
      <xdr:col>14</xdr:col>
      <xdr:colOff>595593</xdr:colOff>
      <xdr:row>15</xdr:row>
      <xdr:rowOff>9611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6E263BE-4BBE-4B92-BEF5-9F599E5C80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4612"/>
        <a:stretch/>
      </xdr:blipFill>
      <xdr:spPr>
        <a:xfrm>
          <a:off x="8181975" y="2447925"/>
          <a:ext cx="948018" cy="466811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15</xdr:row>
      <xdr:rowOff>76200</xdr:rowOff>
    </xdr:from>
    <xdr:to>
      <xdr:col>14</xdr:col>
      <xdr:colOff>604558</xdr:colOff>
      <xdr:row>19</xdr:row>
      <xdr:rowOff>64008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5349739-A7B3-4122-BBAA-DBEC1B916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91475" y="2981325"/>
          <a:ext cx="1147483" cy="74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3" workbookViewId="0">
      <selection activeCell="C29" sqref="C29"/>
    </sheetView>
  </sheetViews>
  <sheetFormatPr defaultRowHeight="15" x14ac:dyDescent="0.25"/>
  <sheetData>
    <row r="1" spans="1:16" ht="15" customHeight="1" x14ac:dyDescent="0.25">
      <c r="A1" s="17" t="s">
        <v>0</v>
      </c>
      <c r="B1" s="17"/>
      <c r="C1" s="17" t="s">
        <v>1</v>
      </c>
      <c r="D1" s="17"/>
      <c r="E1" s="17"/>
      <c r="F1" s="17"/>
      <c r="G1" s="17"/>
      <c r="H1" s="17"/>
      <c r="I1" s="17" t="s">
        <v>2</v>
      </c>
      <c r="J1" s="17"/>
      <c r="L1" s="37" t="s">
        <v>5</v>
      </c>
      <c r="M1" s="37"/>
      <c r="O1" t="s">
        <v>15</v>
      </c>
    </row>
    <row r="2" spans="1:16" ht="18.75" x14ac:dyDescent="0.25">
      <c r="A2" s="17"/>
      <c r="B2" s="17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17"/>
      <c r="J2" s="17"/>
      <c r="L2" s="5" t="s">
        <v>6</v>
      </c>
      <c r="M2" s="7">
        <v>4</v>
      </c>
      <c r="N2" s="8" t="s">
        <v>21</v>
      </c>
      <c r="O2" s="22" t="s">
        <v>22</v>
      </c>
      <c r="P2" s="23"/>
    </row>
    <row r="3" spans="1:16" ht="15" customHeight="1" x14ac:dyDescent="0.25">
      <c r="A3" s="43" t="s">
        <v>3</v>
      </c>
      <c r="B3" s="4">
        <v>1</v>
      </c>
      <c r="C3" s="1">
        <v>53</v>
      </c>
      <c r="D3" s="1">
        <v>52</v>
      </c>
      <c r="E3" s="1">
        <v>45</v>
      </c>
      <c r="F3" s="1">
        <v>43</v>
      </c>
      <c r="G3" s="1">
        <v>48</v>
      </c>
      <c r="H3" s="1">
        <v>54</v>
      </c>
      <c r="I3" s="35">
        <f>AVERAGE(C3:H3)</f>
        <v>49.166666666666664</v>
      </c>
      <c r="J3" s="35"/>
      <c r="L3" s="5" t="s">
        <v>7</v>
      </c>
      <c r="M3" s="7">
        <v>6</v>
      </c>
      <c r="N3" s="9" t="s">
        <v>23</v>
      </c>
      <c r="O3" s="24" t="s">
        <v>24</v>
      </c>
      <c r="P3" s="25"/>
    </row>
    <row r="4" spans="1:16" ht="15" customHeight="1" x14ac:dyDescent="0.25">
      <c r="A4" s="44"/>
      <c r="B4" s="4">
        <v>2</v>
      </c>
      <c r="C4" s="1">
        <v>49</v>
      </c>
      <c r="D4" s="1">
        <v>55</v>
      </c>
      <c r="E4" s="1">
        <v>38</v>
      </c>
      <c r="F4" s="1">
        <v>47</v>
      </c>
      <c r="G4" s="1">
        <v>46</v>
      </c>
      <c r="H4" s="1">
        <v>49</v>
      </c>
      <c r="I4" s="35">
        <f>AVERAGE(C4:H4)</f>
        <v>47.333333333333336</v>
      </c>
      <c r="J4" s="35"/>
      <c r="L4" s="5" t="s">
        <v>8</v>
      </c>
      <c r="M4" s="7">
        <v>24</v>
      </c>
    </row>
    <row r="5" spans="1:16" ht="15" customHeight="1" x14ac:dyDescent="0.25">
      <c r="A5" s="44"/>
      <c r="B5" s="4">
        <v>3</v>
      </c>
      <c r="C5" s="1">
        <v>48</v>
      </c>
      <c r="D5" s="1">
        <v>50</v>
      </c>
      <c r="E5" s="1">
        <v>51</v>
      </c>
      <c r="F5" s="1">
        <v>54</v>
      </c>
      <c r="G5" s="1">
        <v>52</v>
      </c>
      <c r="H5" s="1">
        <v>46</v>
      </c>
      <c r="I5" s="35">
        <f>AVERAGE(C5:H5)</f>
        <v>50.166666666666664</v>
      </c>
      <c r="J5" s="35"/>
      <c r="L5" s="6" t="s">
        <v>9</v>
      </c>
      <c r="M5" s="7">
        <v>0.01</v>
      </c>
    </row>
    <row r="6" spans="1:16" ht="15" customHeight="1" x14ac:dyDescent="0.25">
      <c r="A6" s="45"/>
      <c r="B6" s="4">
        <v>4</v>
      </c>
      <c r="C6" s="1">
        <v>44</v>
      </c>
      <c r="D6" s="1">
        <v>47</v>
      </c>
      <c r="E6" s="1">
        <v>46</v>
      </c>
      <c r="F6" s="1">
        <v>49</v>
      </c>
      <c r="G6" s="1">
        <v>50</v>
      </c>
      <c r="H6" s="1">
        <v>42</v>
      </c>
      <c r="I6" s="35">
        <f>AVERAGE(C6:H6)</f>
        <v>46.333333333333336</v>
      </c>
      <c r="J6" s="35"/>
    </row>
    <row r="7" spans="1:16" x14ac:dyDescent="0.25">
      <c r="A7" s="40" t="s">
        <v>4</v>
      </c>
      <c r="B7" s="41"/>
      <c r="C7" s="41"/>
      <c r="D7" s="41"/>
      <c r="E7" s="41"/>
      <c r="F7" s="41"/>
      <c r="G7" s="41"/>
      <c r="H7" s="42"/>
      <c r="I7" s="36">
        <f>AVERAGE(I3:J6)</f>
        <v>48.25</v>
      </c>
      <c r="J7" s="36"/>
    </row>
    <row r="10" spans="1:16" ht="18.75" x14ac:dyDescent="0.3">
      <c r="C10" s="38" t="s">
        <v>10</v>
      </c>
      <c r="D10" s="28"/>
      <c r="E10" s="28"/>
      <c r="F10" s="28"/>
      <c r="G10" s="28"/>
      <c r="H10" s="28"/>
    </row>
    <row r="11" spans="1:16" x14ac:dyDescent="0.25">
      <c r="N11" s="2"/>
      <c r="P11">
        <f>SUM(C3:H6)</f>
        <v>1158</v>
      </c>
    </row>
    <row r="12" spans="1:16" x14ac:dyDescent="0.25">
      <c r="A12" s="39" t="s">
        <v>11</v>
      </c>
      <c r="B12" s="39"/>
      <c r="C12" s="35" t="s">
        <v>16</v>
      </c>
      <c r="D12" s="35"/>
      <c r="E12" s="35" t="s">
        <v>17</v>
      </c>
      <c r="F12" s="35"/>
      <c r="G12" s="35" t="s">
        <v>18</v>
      </c>
      <c r="H12" s="35"/>
      <c r="I12" s="35" t="s">
        <v>19</v>
      </c>
      <c r="J12" s="35"/>
      <c r="K12" s="35" t="s">
        <v>20</v>
      </c>
      <c r="L12" s="35"/>
    </row>
    <row r="13" spans="1:16" x14ac:dyDescent="0.25">
      <c r="A13" s="39"/>
      <c r="B13" s="39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6" x14ac:dyDescent="0.25">
      <c r="A14" s="28" t="s">
        <v>12</v>
      </c>
      <c r="B14" s="28"/>
      <c r="C14" s="15">
        <f>P14-P11^2/M4</f>
        <v>396.5</v>
      </c>
      <c r="D14" s="16"/>
      <c r="E14" s="28">
        <f>M4-1</f>
        <v>23</v>
      </c>
      <c r="F14" s="28"/>
      <c r="G14" s="28"/>
      <c r="H14" s="28"/>
      <c r="I14" s="29">
        <f>G15/G16</f>
        <v>0.63291139240503047</v>
      </c>
      <c r="J14" s="30"/>
      <c r="K14" s="29">
        <f>_xlfn.F.INV.RT(M5,E15,E16)</f>
        <v>4.1026846305847338</v>
      </c>
      <c r="L14" s="30"/>
      <c r="P14">
        <f>SUMSQ(C3:H6)</f>
        <v>56270</v>
      </c>
    </row>
    <row r="15" spans="1:16" x14ac:dyDescent="0.25">
      <c r="A15" s="28" t="s">
        <v>13</v>
      </c>
      <c r="B15" s="28"/>
      <c r="C15" s="28">
        <f>P18/M3 - P11^2/M4</f>
        <v>54.166666666664241</v>
      </c>
      <c r="D15" s="28"/>
      <c r="E15" s="28">
        <f>M3-1</f>
        <v>5</v>
      </c>
      <c r="F15" s="28"/>
      <c r="G15" s="28">
        <f>C15/E15</f>
        <v>10.833333333332849</v>
      </c>
      <c r="H15" s="28"/>
      <c r="I15" s="31"/>
      <c r="J15" s="32"/>
      <c r="K15" s="31"/>
      <c r="L15" s="32"/>
    </row>
    <row r="16" spans="1:16" x14ac:dyDescent="0.25">
      <c r="A16" s="28" t="s">
        <v>14</v>
      </c>
      <c r="B16" s="28"/>
      <c r="C16" s="28">
        <f>P14-P18/M3</f>
        <v>342.33333333333576</v>
      </c>
      <c r="D16" s="28"/>
      <c r="E16" s="28">
        <f>M4-M2</f>
        <v>20</v>
      </c>
      <c r="F16" s="28"/>
      <c r="G16" s="28">
        <f>C16/E16</f>
        <v>17.116666666666788</v>
      </c>
      <c r="H16" s="28"/>
      <c r="I16" s="33"/>
      <c r="J16" s="34"/>
      <c r="K16" s="33"/>
      <c r="L16" s="34"/>
    </row>
    <row r="17" spans="1:16" x14ac:dyDescent="0.25">
      <c r="A17" s="27" t="s">
        <v>33</v>
      </c>
      <c r="B17" s="27"/>
      <c r="C17">
        <f>C15+C16</f>
        <v>396.5</v>
      </c>
    </row>
    <row r="18" spans="1:16" x14ac:dyDescent="0.25">
      <c r="P18">
        <f>SUM(C3:H3)^2 + SUM(C4:H4)^2 + SUM(C5:H5)^2 + SUM(C6:H6)^2</f>
        <v>335566</v>
      </c>
    </row>
    <row r="20" spans="1:16" ht="18.75" x14ac:dyDescent="0.3">
      <c r="C20" s="46" t="s">
        <v>25</v>
      </c>
      <c r="D20" s="47"/>
      <c r="E20" s="47"/>
      <c r="F20" s="47"/>
      <c r="G20" s="47"/>
      <c r="H20" s="48"/>
    </row>
    <row r="22" spans="1:16" x14ac:dyDescent="0.25">
      <c r="A22" s="26" t="s">
        <v>26</v>
      </c>
      <c r="B22" s="17" t="s">
        <v>27</v>
      </c>
      <c r="C22" s="17"/>
      <c r="D22" s="17"/>
      <c r="E22" s="17"/>
      <c r="F22" s="17"/>
      <c r="G22" s="17"/>
      <c r="H22" s="18" t="s">
        <v>28</v>
      </c>
      <c r="I22" s="19"/>
      <c r="J22" s="18" t="s">
        <v>29</v>
      </c>
      <c r="K22" s="19"/>
    </row>
    <row r="23" spans="1:16" x14ac:dyDescent="0.25">
      <c r="A23" s="26"/>
      <c r="B23" s="13">
        <v>1</v>
      </c>
      <c r="C23" s="13">
        <v>2</v>
      </c>
      <c r="D23" s="13">
        <v>3</v>
      </c>
      <c r="E23" s="13">
        <v>4</v>
      </c>
      <c r="F23" s="13">
        <v>5</v>
      </c>
      <c r="G23" s="12">
        <v>6</v>
      </c>
      <c r="H23" s="20"/>
      <c r="I23" s="21"/>
      <c r="J23" s="20"/>
      <c r="K23" s="21"/>
    </row>
    <row r="24" spans="1:16" x14ac:dyDescent="0.25">
      <c r="A24" s="11">
        <v>1</v>
      </c>
      <c r="B24" s="10">
        <f>_xlfn.RANK.AVG(C3,$C$3:$H$6,1)</f>
        <v>21</v>
      </c>
      <c r="C24" s="10">
        <f t="shared" ref="C24:G24" si="0">_xlfn.RANK.AVG(D3,$C$3:$H$6,1)</f>
        <v>19.5</v>
      </c>
      <c r="D24" s="10">
        <f t="shared" si="0"/>
        <v>5</v>
      </c>
      <c r="E24" s="10">
        <f t="shared" si="0"/>
        <v>3</v>
      </c>
      <c r="F24" s="10">
        <f t="shared" si="0"/>
        <v>11.5</v>
      </c>
      <c r="G24" s="10">
        <f t="shared" si="0"/>
        <v>22.5</v>
      </c>
      <c r="H24" s="15">
        <f>AVERAGE(B24:G24)</f>
        <v>13.75</v>
      </c>
      <c r="I24" s="16"/>
      <c r="J24" s="15">
        <f>H24-$C$29</f>
        <v>1.25</v>
      </c>
      <c r="K24" s="16"/>
    </row>
    <row r="25" spans="1:16" x14ac:dyDescent="0.25">
      <c r="A25" s="11">
        <v>2</v>
      </c>
      <c r="B25" s="10">
        <f t="shared" ref="B25:G25" si="1">_xlfn.RANK.AVG(C4,$C$3:$H$6,1)</f>
        <v>14</v>
      </c>
      <c r="C25" s="10">
        <f t="shared" si="1"/>
        <v>24</v>
      </c>
      <c r="D25" s="10">
        <f t="shared" si="1"/>
        <v>1</v>
      </c>
      <c r="E25" s="10">
        <f t="shared" si="1"/>
        <v>9.5</v>
      </c>
      <c r="F25" s="10">
        <f t="shared" si="1"/>
        <v>7</v>
      </c>
      <c r="G25" s="10">
        <f t="shared" si="1"/>
        <v>14</v>
      </c>
      <c r="H25" s="15">
        <f t="shared" ref="H25:H27" si="2">AVERAGE(B25:G25)</f>
        <v>11.583333333333334</v>
      </c>
      <c r="I25" s="16"/>
      <c r="J25" s="15">
        <f t="shared" ref="J25:J27" si="3">H25-$C$29</f>
        <v>-0.91666666666666607</v>
      </c>
      <c r="K25" s="16"/>
    </row>
    <row r="26" spans="1:16" x14ac:dyDescent="0.25">
      <c r="A26" s="11">
        <v>3</v>
      </c>
      <c r="B26" s="10">
        <f t="shared" ref="B26:G26" si="4">_xlfn.RANK.AVG(C5,$C$3:$H$6,1)</f>
        <v>11.5</v>
      </c>
      <c r="C26" s="10">
        <f t="shared" si="4"/>
        <v>16.5</v>
      </c>
      <c r="D26" s="10">
        <f t="shared" si="4"/>
        <v>18</v>
      </c>
      <c r="E26" s="10">
        <f t="shared" si="4"/>
        <v>22.5</v>
      </c>
      <c r="F26" s="10">
        <f t="shared" si="4"/>
        <v>19.5</v>
      </c>
      <c r="G26" s="10">
        <f t="shared" si="4"/>
        <v>7</v>
      </c>
      <c r="H26" s="15">
        <f t="shared" si="2"/>
        <v>15.833333333333334</v>
      </c>
      <c r="I26" s="16"/>
      <c r="J26" s="15">
        <f t="shared" si="3"/>
        <v>3.3333333333333339</v>
      </c>
      <c r="K26" s="16"/>
    </row>
    <row r="27" spans="1:16" x14ac:dyDescent="0.25">
      <c r="A27" s="11">
        <v>4</v>
      </c>
      <c r="B27" s="10">
        <f t="shared" ref="B27:G27" si="5">_xlfn.RANK.AVG(C6,$C$3:$H$6,1)</f>
        <v>4</v>
      </c>
      <c r="C27" s="10">
        <f t="shared" si="5"/>
        <v>9.5</v>
      </c>
      <c r="D27" s="10">
        <f t="shared" si="5"/>
        <v>7</v>
      </c>
      <c r="E27" s="10">
        <f t="shared" si="5"/>
        <v>14</v>
      </c>
      <c r="F27" s="10">
        <f t="shared" si="5"/>
        <v>16.5</v>
      </c>
      <c r="G27" s="10">
        <f t="shared" si="5"/>
        <v>2</v>
      </c>
      <c r="H27" s="15">
        <f t="shared" si="2"/>
        <v>8.8333333333333339</v>
      </c>
      <c r="I27" s="16"/>
      <c r="J27" s="15">
        <f t="shared" si="3"/>
        <v>-3.6666666666666661</v>
      </c>
      <c r="K27" s="16"/>
    </row>
    <row r="29" spans="1:16" x14ac:dyDescent="0.25">
      <c r="B29" s="14" t="s">
        <v>30</v>
      </c>
      <c r="C29" s="7">
        <f>(M4+1)/2</f>
        <v>12.5</v>
      </c>
    </row>
    <row r="30" spans="1:16" x14ac:dyDescent="0.25">
      <c r="B30" s="14" t="s">
        <v>31</v>
      </c>
      <c r="C30" s="7">
        <f>12/(M4*M4+1)*M3*SUMSQ(J24:K27)</f>
        <v>3.3639514731369147</v>
      </c>
    </row>
    <row r="31" spans="1:16" x14ac:dyDescent="0.25">
      <c r="B31" s="14" t="s">
        <v>32</v>
      </c>
      <c r="C31" s="7">
        <f>_xlfn.CHISQ.INV.RT(M5,M2-1)</f>
        <v>11.344866730144371</v>
      </c>
    </row>
  </sheetData>
  <mergeCells count="48">
    <mergeCell ref="I7:J7"/>
    <mergeCell ref="L1:M1"/>
    <mergeCell ref="C10:H10"/>
    <mergeCell ref="A12:B13"/>
    <mergeCell ref="I12:J13"/>
    <mergeCell ref="K12:L13"/>
    <mergeCell ref="A7:H7"/>
    <mergeCell ref="A1:B2"/>
    <mergeCell ref="A3:A6"/>
    <mergeCell ref="I3:J3"/>
    <mergeCell ref="I4:J4"/>
    <mergeCell ref="I5:J5"/>
    <mergeCell ref="I6:J6"/>
    <mergeCell ref="C1:H1"/>
    <mergeCell ref="I1:J2"/>
    <mergeCell ref="A15:B15"/>
    <mergeCell ref="A16:B16"/>
    <mergeCell ref="C12:D13"/>
    <mergeCell ref="C16:D16"/>
    <mergeCell ref="C15:D15"/>
    <mergeCell ref="C14:D14"/>
    <mergeCell ref="O2:P2"/>
    <mergeCell ref="O3:P3"/>
    <mergeCell ref="C20:H20"/>
    <mergeCell ref="A22:A23"/>
    <mergeCell ref="A17:B17"/>
    <mergeCell ref="G15:H15"/>
    <mergeCell ref="G16:H16"/>
    <mergeCell ref="I14:J16"/>
    <mergeCell ref="K14:L16"/>
    <mergeCell ref="E14:F14"/>
    <mergeCell ref="E15:F15"/>
    <mergeCell ref="E16:F16"/>
    <mergeCell ref="E12:F13"/>
    <mergeCell ref="G12:H13"/>
    <mergeCell ref="G14:H14"/>
    <mergeCell ref="A14:B14"/>
    <mergeCell ref="H27:I27"/>
    <mergeCell ref="J27:K27"/>
    <mergeCell ref="B22:G22"/>
    <mergeCell ref="H24:I24"/>
    <mergeCell ref="J24:K24"/>
    <mergeCell ref="H25:I25"/>
    <mergeCell ref="J25:K25"/>
    <mergeCell ref="H26:I26"/>
    <mergeCell ref="J26:K26"/>
    <mergeCell ref="H22:I23"/>
    <mergeCell ref="J22:K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2021-04-05T17:12:40Z</dcterms:modified>
</cp:coreProperties>
</file>