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Fantasy_Baseline_Stats" sheetId="1" state="visible" r:id="rId2"/>
    <sheet name="Dark_Ages_Baseline_Stats" sheetId="2" state="visible" r:id="rId3"/>
    <sheet name="Fantasy_Units" sheetId="3" state="visible" r:id="rId4"/>
    <sheet name="Dark_Ages_Units" sheetId="4" state="visible" r:id="rId5"/>
    <sheet name="Factions" sheetId="5" state="visible" r:id="rId6"/>
    <sheet name="Weapons" sheetId="6" state="visible" r:id="rId7"/>
    <sheet name="Fantasy_Relations" sheetId="7" state="visible" r:id="rId8"/>
    <sheet name="Abilities" sheetId="8" state="visible" r:id="rId9"/>
    <sheet name="Armour" sheetId="9" state="visible" r:id="rId10"/>
    <sheet name="Dark_Ages_Relations" sheetId="10" state="visible" r:id="rId11"/>
  </sheets>
  <externalReferences>
    <externalReference r:id="rId12"/>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<sst xmlns="http://schemas.openxmlformats.org/spreadsheetml/2006/main" count="2219" uniqueCount="421">
  <si>
    <t xml:space="preserve">M</t>
  </si>
  <si>
    <t xml:space="preserve">WS</t>
  </si>
  <si>
    <t xml:space="preserve">BS</t>
  </si>
  <si>
    <t xml:space="preserve">S</t>
  </si>
  <si>
    <t xml:space="preserve">T</t>
  </si>
  <si>
    <t xml:space="preserve">W</t>
  </si>
  <si>
    <t xml:space="preserve">I</t>
  </si>
  <si>
    <t xml:space="preserve">A</t>
  </si>
  <si>
    <t xml:space="preserve">Cl</t>
  </si>
  <si>
    <t xml:space="preserve">Int</t>
  </si>
  <si>
    <t xml:space="preserve">Baseline</t>
  </si>
  <si>
    <t xml:space="preserve">Points_Per_Stat</t>
  </si>
  <si>
    <t xml:space="preserve">Unit_Name</t>
  </si>
  <si>
    <t xml:space="preserve">Faction</t>
  </si>
  <si>
    <t xml:space="preserve">AB1</t>
  </si>
  <si>
    <t xml:space="preserve">AB2</t>
  </si>
  <si>
    <t xml:space="preserve">AB3</t>
  </si>
  <si>
    <t xml:space="preserve">AB Points</t>
  </si>
  <si>
    <t xml:space="preserve">Points</t>
  </si>
  <si>
    <t xml:space="preserve">Empire_State_Troop</t>
  </si>
  <si>
    <t xml:space="preserve">Empire</t>
  </si>
  <si>
    <t xml:space="preserve">Counter Charge</t>
  </si>
  <si>
    <t xml:space="preserve">Empire_State_Troop_Skirmisher</t>
  </si>
  <si>
    <t xml:space="preserve">Support Fire</t>
  </si>
  <si>
    <t xml:space="preserve">Reiksguard</t>
  </si>
  <si>
    <t xml:space="preserve">Empire_Captain</t>
  </si>
  <si>
    <t xml:space="preserve">Hold the Line</t>
  </si>
  <si>
    <t xml:space="preserve">Halfling</t>
  </si>
  <si>
    <t xml:space="preserve">Short and Nimble</t>
  </si>
  <si>
    <t xml:space="preserve">Master_Engineer</t>
  </si>
  <si>
    <t xml:space="preserve">Counts_Guard</t>
  </si>
  <si>
    <t xml:space="preserve">Mounted_Empire_Captain</t>
  </si>
  <si>
    <t xml:space="preserve">Mounted_Reiksguard</t>
  </si>
  <si>
    <t xml:space="preserve">Swordmaster</t>
  </si>
  <si>
    <t xml:space="preserve">High_Elves</t>
  </si>
  <si>
    <t xml:space="preserve">Dodge (Ranged)</t>
  </si>
  <si>
    <t xml:space="preserve">Dodge (Close Combat)</t>
  </si>
  <si>
    <t xml:space="preserve">Martial Prowess</t>
  </si>
  <si>
    <t xml:space="preserve">White_Lion</t>
  </si>
  <si>
    <t xml:space="preserve">Lion Rampant</t>
  </si>
  <si>
    <t xml:space="preserve">Phoenix_Guard</t>
  </si>
  <si>
    <t xml:space="preserve">Blessings of Asuryan</t>
  </si>
  <si>
    <t xml:space="preserve">Archer</t>
  </si>
  <si>
    <t xml:space="preserve">Noble</t>
  </si>
  <si>
    <t xml:space="preserve">Mounted_Noble</t>
  </si>
  <si>
    <t xml:space="preserve">Silver_Helm</t>
  </si>
  <si>
    <t xml:space="preserve">Shadow_Warrior</t>
  </si>
  <si>
    <t xml:space="preserve">Infiltrate</t>
  </si>
  <si>
    <t xml:space="preserve">Sea_Guard</t>
  </si>
  <si>
    <t xml:space="preserve">Big_'Un</t>
  </si>
  <si>
    <t xml:space="preserve">Orcs_and_Goblins</t>
  </si>
  <si>
    <t xml:space="preserve">Choppas</t>
  </si>
  <si>
    <t xml:space="preserve">Black_Orc</t>
  </si>
  <si>
    <t xml:space="preserve">Savage_orc</t>
  </si>
  <si>
    <t xml:space="preserve">Warpaint</t>
  </si>
  <si>
    <t xml:space="preserve">Savage_Orc_Big_Un</t>
  </si>
  <si>
    <t xml:space="preserve">Orc_Big_Boss</t>
  </si>
  <si>
    <t xml:space="preserve">Arrer_Boy</t>
  </si>
  <si>
    <t xml:space="preserve">Troll</t>
  </si>
  <si>
    <t xml:space="preserve">Regeneration</t>
  </si>
  <si>
    <t xml:space="preserve">Night_Goblin</t>
  </si>
  <si>
    <t xml:space="preserve">Night_Goblin_Big_Boss</t>
  </si>
  <si>
    <t xml:space="preserve">Peasant</t>
  </si>
  <si>
    <t xml:space="preserve">Brettonia</t>
  </si>
  <si>
    <t xml:space="preserve">Peasant's Duty</t>
  </si>
  <si>
    <t xml:space="preserve">Bowman</t>
  </si>
  <si>
    <t xml:space="preserve">Brettonian_Foot_Knight</t>
  </si>
  <si>
    <t xml:space="preserve">Blessing of the Lady</t>
  </si>
  <si>
    <t xml:space="preserve">Brettonian_Knight</t>
  </si>
  <si>
    <t xml:space="preserve">Duke</t>
  </si>
  <si>
    <t xml:space="preserve">Skavenslave</t>
  </si>
  <si>
    <t xml:space="preserve">Skaven</t>
  </si>
  <si>
    <t xml:space="preserve">Strength in Numbers</t>
  </si>
  <si>
    <t xml:space="preserve">Clan_Rat</t>
  </si>
  <si>
    <t xml:space="preserve">Gutter_Runner</t>
  </si>
  <si>
    <t xml:space="preserve">Storm_Vermin</t>
  </si>
  <si>
    <t xml:space="preserve">Claw_Leader</t>
  </si>
  <si>
    <t xml:space="preserve">Mounted_Claw_Leader</t>
  </si>
  <si>
    <t xml:space="preserve">Rat_Ogre</t>
  </si>
  <si>
    <t xml:space="preserve">Dwarf_Warrior</t>
  </si>
  <si>
    <t xml:space="preserve">Dwarf</t>
  </si>
  <si>
    <t xml:space="preserve">Dwarven Crafted</t>
  </si>
  <si>
    <t xml:space="preserve">Slayer</t>
  </si>
  <si>
    <t xml:space="preserve">Unbreakable</t>
  </si>
  <si>
    <t xml:space="preserve">Deathblow</t>
  </si>
  <si>
    <t xml:space="preserve">Ironbreaker</t>
  </si>
  <si>
    <t xml:space="preserve">Hammerer</t>
  </si>
  <si>
    <t xml:space="preserve">Dwarf_Captain</t>
  </si>
  <si>
    <t xml:space="preserve">Warrior_of_Chaos</t>
  </si>
  <si>
    <t xml:space="preserve">Chaos</t>
  </si>
  <si>
    <t xml:space="preserve">Will of Chaos</t>
  </si>
  <si>
    <t xml:space="preserve">Chaos_Knight</t>
  </si>
  <si>
    <t xml:space="preserve">Marauder</t>
  </si>
  <si>
    <t xml:space="preserve">Mounted_Exalted_Champion</t>
  </si>
  <si>
    <t xml:space="preserve">Exalted_Champion</t>
  </si>
  <si>
    <t xml:space="preserve">Dark_Elf_Warrior</t>
  </si>
  <si>
    <t xml:space="preserve">Dark_Elves</t>
  </si>
  <si>
    <t xml:space="preserve">Murderous Prowess</t>
  </si>
  <si>
    <t xml:space="preserve">Dreadknight</t>
  </si>
  <si>
    <t xml:space="preserve">Witch_Elf</t>
  </si>
  <si>
    <t xml:space="preserve">Poison Attacks</t>
  </si>
  <si>
    <t xml:space="preserve">Dark_Elf_Corsair</t>
  </si>
  <si>
    <t xml:space="preserve">Executioner</t>
  </si>
  <si>
    <t xml:space="preserve">Shade</t>
  </si>
  <si>
    <t xml:space="preserve">Mounted_Dark_Elf_Master</t>
  </si>
  <si>
    <t xml:space="preserve">Dark_Elf_Master</t>
  </si>
  <si>
    <t xml:space="preserve">Cathayan_Captain</t>
  </si>
  <si>
    <t xml:space="preserve">Cathay</t>
  </si>
  <si>
    <t xml:space="preserve">Mounted_Cathayan_Captain</t>
  </si>
  <si>
    <t xml:space="preserve">Dragon_Cavalry</t>
  </si>
  <si>
    <t xml:space="preserve">Imperial_Infantry</t>
  </si>
  <si>
    <t xml:space="preserve">Levy-Infantry</t>
  </si>
  <si>
    <t xml:space="preserve">Dragonblade</t>
  </si>
  <si>
    <t xml:space="preserve">Imperial_Guard</t>
  </si>
  <si>
    <t xml:space="preserve">Temple_Dog</t>
  </si>
  <si>
    <t xml:space="preserve">Hatamoto</t>
  </si>
  <si>
    <t xml:space="preserve">Nippon</t>
  </si>
  <si>
    <t xml:space="preserve">Mounted_Hatamoto</t>
  </si>
  <si>
    <t xml:space="preserve">Samurai</t>
  </si>
  <si>
    <t xml:space="preserve">Mounted_Samurai</t>
  </si>
  <si>
    <t xml:space="preserve">Ashiguru</t>
  </si>
  <si>
    <t xml:space="preserve">Nipponese_Leves</t>
  </si>
  <si>
    <t xml:space="preserve">Earl</t>
  </si>
  <si>
    <t xml:space="preserve">Saxons</t>
  </si>
  <si>
    <t xml:space="preserve">Thegn</t>
  </si>
  <si>
    <t xml:space="preserve">Huscarl</t>
  </si>
  <si>
    <t xml:space="preserve">Fyrd</t>
  </si>
  <si>
    <t xml:space="preserve">Mounted_Duke</t>
  </si>
  <si>
    <t xml:space="preserve">Normans</t>
  </si>
  <si>
    <t xml:space="preserve">Norman_Duke</t>
  </si>
  <si>
    <t xml:space="preserve">Mounted_Norman_Noble</t>
  </si>
  <si>
    <t xml:space="preserve">Militie</t>
  </si>
  <si>
    <t xml:space="preserve">Norman_Skirmisher</t>
  </si>
  <si>
    <t xml:space="preserve">Mounted_Strategos</t>
  </si>
  <si>
    <t xml:space="preserve">Romans</t>
  </si>
  <si>
    <t xml:space="preserve">Strategos</t>
  </si>
  <si>
    <t xml:space="preserve">Varangian_Guard</t>
  </si>
  <si>
    <t xml:space="preserve">Thematic_Infantry</t>
  </si>
  <si>
    <t xml:space="preserve">Theamtic_Skirmisher</t>
  </si>
  <si>
    <t xml:space="preserve">Tagmatic_Infantry</t>
  </si>
  <si>
    <t xml:space="preserve">Tagmatic_Skirmisher</t>
  </si>
  <si>
    <t xml:space="preserve">Tagmatic_Cavalry</t>
  </si>
  <si>
    <t xml:space="preserve">Jarl</t>
  </si>
  <si>
    <t xml:space="preserve">Vikings</t>
  </si>
  <si>
    <t xml:space="preserve">Hersir</t>
  </si>
  <si>
    <t xml:space="preserve">Hirdmen</t>
  </si>
  <si>
    <t xml:space="preserve">Shield_Maiden</t>
  </si>
  <si>
    <t xml:space="preserve">Berserker</t>
  </si>
  <si>
    <t xml:space="preserve">Bondi</t>
  </si>
  <si>
    <t xml:space="preserve">Celtic_Chief</t>
  </si>
  <si>
    <t xml:space="preserve">Celts</t>
  </si>
  <si>
    <t xml:space="preserve">Kern</t>
  </si>
  <si>
    <t xml:space="preserve">Lucht_Tighe</t>
  </si>
  <si>
    <t xml:space="preserve">Arab_General</t>
  </si>
  <si>
    <t xml:space="preserve">Arabs</t>
  </si>
  <si>
    <t xml:space="preserve">Abna_al_dawla_infantry</t>
  </si>
  <si>
    <t xml:space="preserve">Abna_al_dawla_skirmisher</t>
  </si>
  <si>
    <t xml:space="preserve">Khurasaniyya_heavy_cavalry</t>
  </si>
  <si>
    <t xml:space="preserve">Fantasy</t>
  </si>
  <si>
    <t xml:space="preserve">Dark_Ages</t>
  </si>
  <si>
    <t xml:space="preserve">Weapon</t>
  </si>
  <si>
    <t xml:space="preserve">Type</t>
  </si>
  <si>
    <t xml:space="preserve">Range Short</t>
  </si>
  <si>
    <t xml:space="preserve">Range Long</t>
  </si>
  <si>
    <t xml:space="preserve">Acuracy Short</t>
  </si>
  <si>
    <t xml:space="preserve">Acuracy Long</t>
  </si>
  <si>
    <t xml:space="preserve">AP</t>
  </si>
  <si>
    <t xml:space="preserve">D</t>
  </si>
  <si>
    <t xml:space="preserve">Cost</t>
  </si>
  <si>
    <t xml:space="preserve">Bow</t>
  </si>
  <si>
    <t xml:space="preserve">Long Range</t>
  </si>
  <si>
    <t xml:space="preserve">Rapid Fire (1)</t>
  </si>
  <si>
    <t xml:space="preserve">Cathayan Repeater Crossbow</t>
  </si>
  <si>
    <t xml:space="preserve">Crossbow</t>
  </si>
  <si>
    <t xml:space="preserve">-</t>
  </si>
  <si>
    <t xml:space="preserve">Elven Longbow</t>
  </si>
  <si>
    <t xml:space="preserve">Hand Crossbow</t>
  </si>
  <si>
    <t xml:space="preserve">Short Range</t>
  </si>
  <si>
    <t xml:space="preserve">Sidearm</t>
  </si>
  <si>
    <t xml:space="preserve">Handgun</t>
  </si>
  <si>
    <t xml:space="preserve">Black powder</t>
  </si>
  <si>
    <t xml:space="preserve">Hochland Long Rifle</t>
  </si>
  <si>
    <t xml:space="preserve">Black Powder</t>
  </si>
  <si>
    <t xml:space="preserve">Javellin</t>
  </si>
  <si>
    <t xml:space="preserve">S+1</t>
  </si>
  <si>
    <t xml:space="preserve">Longbow</t>
  </si>
  <si>
    <t xml:space="preserve">Pistol</t>
  </si>
  <si>
    <t xml:space="preserve">Sidearm, Black Powder</t>
  </si>
  <si>
    <t xml:space="preserve">Poisonwind Grenade</t>
  </si>
  <si>
    <t xml:space="preserve">Grenade, Gas, Blast (3)</t>
  </si>
  <si>
    <t xml:space="preserve">Grenade</t>
  </si>
  <si>
    <t xml:space="preserve">Gas</t>
  </si>
  <si>
    <t xml:space="preserve">Blast (3)</t>
  </si>
  <si>
    <t xml:space="preserve">Repeater Crossbow</t>
  </si>
  <si>
    <t xml:space="preserve">Repeater Handgun</t>
  </si>
  <si>
    <t xml:space="preserve">Rapid Fire (1), Black Powder</t>
  </si>
  <si>
    <t xml:space="preserve">Shortbow</t>
  </si>
  <si>
    <t xml:space="preserve">Sling</t>
  </si>
  <si>
    <t xml:space="preserve">Three-Eyed Gun</t>
  </si>
  <si>
    <t xml:space="preserve">Throwing Axe</t>
  </si>
  <si>
    <t xml:space="preserve">Throwing Knives</t>
  </si>
  <si>
    <t xml:space="preserve">Warplock Pistol</t>
  </si>
  <si>
    <t xml:space="preserve"> Sidearm, Blackpowder</t>
  </si>
  <si>
    <t xml:space="preserve">Axe</t>
  </si>
  <si>
    <t xml:space="preserve">Close Combat</t>
  </si>
  <si>
    <t xml:space="preserve">Melee, Disarm</t>
  </si>
  <si>
    <t xml:space="preserve">Melee</t>
  </si>
  <si>
    <t xml:space="preserve">Disarm</t>
  </si>
  <si>
    <t xml:space="preserve">Cathayan Longsword</t>
  </si>
  <si>
    <t xml:space="preserve">Melee, Parry, Unwieldly, Rending</t>
  </si>
  <si>
    <t xml:space="preserve">Parry</t>
  </si>
  <si>
    <t xml:space="preserve">Unwieldly</t>
  </si>
  <si>
    <t xml:space="preserve">Rending</t>
  </si>
  <si>
    <t xml:space="preserve">Dane Axe</t>
  </si>
  <si>
    <t xml:space="preserve">S+3</t>
  </si>
  <si>
    <t xml:space="preserve">Melee, Versatile, Unwieldly, Hooked Head</t>
  </si>
  <si>
    <t xml:space="preserve">Versatile</t>
  </si>
  <si>
    <t xml:space="preserve">Hooked Head</t>
  </si>
  <si>
    <t xml:space="preserve">Troll Club</t>
  </si>
  <si>
    <t xml:space="preserve">Melee, Unwieldly</t>
  </si>
  <si>
    <t xml:space="preserve">Executioner's Blade</t>
  </si>
  <si>
    <t xml:space="preserve">S+2</t>
  </si>
  <si>
    <t xml:space="preserve">Melee, Versatile, Unwieldly, Rending</t>
  </si>
  <si>
    <t xml:space="preserve">Dagger</t>
  </si>
  <si>
    <t xml:space="preserve">Melee, paired</t>
  </si>
  <si>
    <t xml:space="preserve">paired</t>
  </si>
  <si>
    <t xml:space="preserve">Fire Lance</t>
  </si>
  <si>
    <t xml:space="preserve">Melee, Versatile, Firelance</t>
  </si>
  <si>
    <t xml:space="preserve">Halberd</t>
  </si>
  <si>
    <t xml:space="preserve">Melee, Unwieldly, Versatile, Impale</t>
  </si>
  <si>
    <t xml:space="preserve">Impale</t>
  </si>
  <si>
    <t xml:space="preserve">Battleaxe</t>
  </si>
  <si>
    <t xml:space="preserve">Melee, Hooked Head</t>
  </si>
  <si>
    <t xml:space="preserve">Katana</t>
  </si>
  <si>
    <t xml:space="preserve">Melee, Parry</t>
  </si>
  <si>
    <t xml:space="preserve">Katana (Two handed)</t>
  </si>
  <si>
    <t xml:space="preserve">Lance</t>
  </si>
  <si>
    <t xml:space="preserve">Melee, Versatile, Ride By, Lance</t>
  </si>
  <si>
    <t xml:space="preserve">Ride By</t>
  </si>
  <si>
    <t xml:space="preserve">Mace</t>
  </si>
  <si>
    <t xml:space="preserve">Melee, Pulverise</t>
  </si>
  <si>
    <t xml:space="preserve">Pulverise</t>
  </si>
  <si>
    <t xml:space="preserve">Monstrous Claws</t>
  </si>
  <si>
    <t xml:space="preserve">Pick</t>
  </si>
  <si>
    <t xml:space="preserve">Melee, Rending</t>
  </si>
  <si>
    <t xml:space="preserve">Poleaxe</t>
  </si>
  <si>
    <t xml:space="preserve">Melee, Versatile, Unwieldly, Pulverise</t>
  </si>
  <si>
    <t xml:space="preserve">Quarterstaff</t>
  </si>
  <si>
    <t xml:space="preserve">Melee, Versatile, Parry</t>
  </si>
  <si>
    <t xml:space="preserve">Spear (Two Handed)</t>
  </si>
  <si>
    <t xml:space="preserve">Melee, Versatile, Unwieldly</t>
  </si>
  <si>
    <t xml:space="preserve">Spear (Used with Shield)</t>
  </si>
  <si>
    <t xml:space="preserve">Melee, Versatile</t>
  </si>
  <si>
    <t xml:space="preserve">Sword</t>
  </si>
  <si>
    <t xml:space="preserve">Tail Weapon</t>
  </si>
  <si>
    <t xml:space="preserve">Hands Free</t>
  </si>
  <si>
    <t xml:space="preserve">Two handed Axe</t>
  </si>
  <si>
    <t xml:space="preserve">Melee, Versatile, Unwieldly, Sever</t>
  </si>
  <si>
    <t xml:space="preserve">Sever</t>
  </si>
  <si>
    <t xml:space="preserve">Two handed sword</t>
  </si>
  <si>
    <t xml:space="preserve">Two Handed Hammer</t>
  </si>
  <si>
    <t xml:space="preserve">Arabic_Warhorse</t>
  </si>
  <si>
    <t xml:space="preserve">European_Warhorse</t>
  </si>
  <si>
    <t xml:space="preserve">Warhorse</t>
  </si>
  <si>
    <t xml:space="preserve">Elven_Warhorse</t>
  </si>
  <si>
    <t xml:space="preserve">Chaos_Warhorse</t>
  </si>
  <si>
    <t xml:space="preserve">Rat_Ogre_Bonebreaker</t>
  </si>
  <si>
    <t xml:space="preserve">Demigryph</t>
  </si>
  <si>
    <t xml:space="preserve">Cold_One</t>
  </si>
  <si>
    <t xml:space="preserve">Witch_Hunter</t>
  </si>
  <si>
    <t xml:space="preserve">Barding</t>
  </si>
  <si>
    <t xml:space="preserve">Ithilmar Barding</t>
  </si>
  <si>
    <t xml:space="preserve">Armour Transplants</t>
  </si>
  <si>
    <t xml:space="preserve">Scaly Skin</t>
  </si>
  <si>
    <t xml:space="preserve">Light armour</t>
  </si>
  <si>
    <t xml:space="preserve">Medium Armour</t>
  </si>
  <si>
    <t xml:space="preserve">Heavy Armour</t>
  </si>
  <si>
    <t xml:space="preserve">Plate armour</t>
  </si>
  <si>
    <t xml:space="preserve">Chaos Plate Armour</t>
  </si>
  <si>
    <t xml:space="preserve">Shield</t>
  </si>
  <si>
    <t xml:space="preserve">Mantlet</t>
  </si>
  <si>
    <t xml:space="preserve">Buckler</t>
  </si>
  <si>
    <t xml:space="preserve">White Lion Cloak</t>
  </si>
  <si>
    <t xml:space="preserve">Gromril</t>
  </si>
  <si>
    <t xml:space="preserve">Sea Dragon Cloak</t>
  </si>
  <si>
    <t xml:space="preserve">Horo Cloak</t>
  </si>
  <si>
    <t xml:space="preserve">Condemn</t>
  </si>
  <si>
    <t xml:space="preserve">Peasants Duty</t>
  </si>
  <si>
    <t xml:space="preserve">Way of the Warrior</t>
  </si>
  <si>
    <t xml:space="preserve">Waaagh!</t>
  </si>
  <si>
    <t xml:space="preserve">Horse Lords</t>
  </si>
  <si>
    <t xml:space="preserve">Bred to the Saddle</t>
  </si>
  <si>
    <t xml:space="preserve">Bred for War</t>
  </si>
  <si>
    <t xml:space="preserve">Extra Extremities</t>
  </si>
  <si>
    <t xml:space="preserve">Scout</t>
  </si>
  <si>
    <t xml:space="preserve">The Knight's Vow</t>
  </si>
  <si>
    <t xml:space="preserve">Mark of Tzeentch</t>
  </si>
  <si>
    <t xml:space="preserve">Red Devil</t>
  </si>
  <si>
    <t xml:space="preserve">Quadrupedal</t>
  </si>
  <si>
    <t xml:space="preserve">The Questing Vow</t>
  </si>
  <si>
    <t xml:space="preserve">Markof Nurgle</t>
  </si>
  <si>
    <t xml:space="preserve">The Grail Vow</t>
  </si>
  <si>
    <t xml:space="preserve">Resilient</t>
  </si>
  <si>
    <t xml:space="preserve">Mark of Khorne</t>
  </si>
  <si>
    <t xml:space="preserve">Trollblooded</t>
  </si>
  <si>
    <t xml:space="preserve">Cavalry</t>
  </si>
  <si>
    <t xml:space="preserve">Monstrous Cavalry</t>
  </si>
  <si>
    <t xml:space="preserve">Ability</t>
  </si>
  <si>
    <t xml:space="preserve">Effects</t>
  </si>
  <si>
    <t xml:space="preserve">Scaley Skin</t>
  </si>
  <si>
    <t xml:space="preserve">A model with Scaley skin is equipped with the scaley skin armour variant</t>
  </si>
  <si>
    <t xml:space="preserve">Size Matters</t>
  </si>
  <si>
    <t xml:space="preserve">Models with this special rule treat Goblins as having the "Hot-Headed" special rule</t>
  </si>
  <si>
    <t xml:space="preserve">This Model add 1 to its Cool characteristic for each friendly model with this ability within 3"</t>
  </si>
  <si>
    <t xml:space="preserve">When an enemy model moves into engagement range with a friendly model within 6"  this model, and this model is standing and active, this model may make immediate, out of sequence Charge action against that enemy model once it has completed its Charge Action.</t>
  </si>
  <si>
    <t xml:space="preserve">Models with the Peasant's Duty may use the cool characteristic of any friendly models with the Questing Vow or the Grail Vow within 6"</t>
  </si>
  <si>
    <t xml:space="preserve">When an enemy model moves into engagement range with a friendly model within 6"  this model, and this model is standing and active, this model may make immediate, out of sequence Shooting action against that enemy model. This attack does not cause pinning</t>
  </si>
  <si>
    <t xml:space="preserve">This Fighter and friendly Fighters within 3" of this model may roll 3 dice and pick the highest 2 results when taking any Cool checks</t>
  </si>
  <si>
    <t xml:space="preserve">Models with this ability get +1 Strength in the first round of close combat and cannot benefit from the parry rule</t>
  </si>
  <si>
    <t xml:space="preserve">If a model with this ability is taken out of action in Close Combat, it will immediately make a single Attack back against the model that took it out of acction before being removed</t>
  </si>
  <si>
    <t xml:space="preserve">This model re-rolls all to hit rolls of 1 when using handguns, pistols and crossbows</t>
  </si>
  <si>
    <t xml:space="preserve">Two handed weapons used by a model with this ability gain the Parry ability</t>
  </si>
  <si>
    <t xml:space="preserve">This model re-rolls 1's when rolling to hit in close combat</t>
  </si>
  <si>
    <t xml:space="preserve">This model re-rolls 1's when rolling to wound in close combat</t>
  </si>
  <si>
    <t xml:space="preserve">Enemies attacking models with this rule suffer -1 To Hit in close combat</t>
  </si>
  <si>
    <t xml:space="preserve">This Model gains +1 Weapon Skill</t>
  </si>
  <si>
    <t xml:space="preserve">This Model automatically passes any cool checks it is required to make</t>
  </si>
  <si>
    <t xml:space="preserve">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t>
  </si>
  <si>
    <t xml:space="preserve">This model counts as passing its first failed cool check</t>
  </si>
  <si>
    <t xml:space="preserve">If this fighter should be set up at the start of a battle, they may instead placed to one side. Then, immediately before the start of the first round, their controlling player may set them up anywhere on the battlefield that is not visible to any enemy fighters, and not within 6’’ of any of them. If both players have fighters with this skill, take turns to set one up, starting with the winner of a roll-off.</t>
  </si>
  <si>
    <t xml:space="preserve">Crushing Blow</t>
  </si>
  <si>
    <t xml:space="preserve">Before rolling to hit for the fighter's close combat attacks, the controlling player can nominate one dice to make a Crushing Blow. If that dice hits, the attack’s Strength and Damage are each increased by one.</t>
  </si>
  <si>
    <t xml:space="preserve">6+ Ward vs Close Combat weapons when on foot</t>
  </si>
  <si>
    <t xml:space="preserve">6+ Ward vs Ranged weapons when on foot</t>
  </si>
  <si>
    <t xml:space="preserve">Iron Will</t>
  </si>
  <si>
    <t xml:space="preserve">Subtract 1 from the result of any Bottle rolls whilst this fighter is on the battlefield and is not Seriously Injured.</t>
  </si>
  <si>
    <t xml:space="preserve">This model gains +1 Attack</t>
  </si>
  <si>
    <t xml:space="preserve">This model gains +1 Toughness and -2 Initiative</t>
  </si>
  <si>
    <t xml:space="preserve">A Model with this ability gets +1 to any wound rolls made in close combat</t>
  </si>
  <si>
    <t xml:space="preserve">This Model gains +1 Movement</t>
  </si>
  <si>
    <t xml:space="preserve">This Model gets +1 Attack</t>
  </si>
  <si>
    <t xml:space="preserve">This Model gains +1 Strength</t>
  </si>
  <si>
    <t xml:space="preserve">True Grit</t>
  </si>
  <si>
    <t xml:space="preserve">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t>
  </si>
  <si>
    <t xml:space="preserve">Once per game, when this Model is activated it may call a Waaagh! As a free action. In the turn a Waaagh! is called, every model in the warband may add 1 to their Movement Characteristic </t>
  </si>
  <si>
    <t xml:space="preserve">This Model gains a 6+ ward save</t>
  </si>
  <si>
    <t xml:space="preserve">Frenzy</t>
  </si>
  <si>
    <t xml:space="preserve">In the turn this fighter moves into Engagement range with an enemy fighter, they gain an additional D3 Attacks. However, their hit rolls suffer a -1 modifier.</t>
  </si>
  <si>
    <t xml:space="preserve">This Model gains +1 Toughness</t>
  </si>
  <si>
    <t xml:space="preserve">Counter-Attack</t>
  </si>
  <si>
    <t xml:space="preserve">When this fighter makes Reaction attacks in close combat, they roll one additional Attack dice for each of the attacker’s Attacks that failed to hit</t>
  </si>
  <si>
    <t xml:space="preserve">This Model gains +1 Attack</t>
  </si>
  <si>
    <t xml:space="preserve">Step Aside</t>
  </si>
  <si>
    <t xml:space="preserve">If the fighter is hit in close combat, the fighter can attempt to step aside. Make an Initiative check for them. If the check is passed, the attack misses. This skill can only
be used once per enemy in each round or close combat</t>
  </si>
  <si>
    <t xml:space="preserve">Models with the Questing Vow must also take the Knight's Vow and The Questing Vow
This model gains +1 Toughness
This model gains +1 Attack
This Model gains a 6+ ward save</t>
  </si>
  <si>
    <t xml:space="preserve">This model has a 4+ Ward save</t>
  </si>
  <si>
    <t xml:space="preserve">-This Mount gets +1 Attack and +1 Weapon Skill
 -If this This Model would be pinned subtract 3" from its movement the next time it activates instead (This penalty does not stack)</t>
  </si>
  <si>
    <t xml:space="preserve">Rain of Blows</t>
  </si>
  <si>
    <t xml:space="preserve">This fighter treats the Fight action as Fight (Simple) rather than Fight (Basic). In other words, this fighter may make two Fight (Simple) actions when activated.</t>
  </si>
  <si>
    <t xml:space="preserve">This Model gains a 5+ Ward Save</t>
  </si>
  <si>
    <t xml:space="preserve">This model gains a 4+ ward save</t>
  </si>
  <si>
    <t xml:space="preserve">This model must start the game mounted</t>
  </si>
  <si>
    <t xml:space="preserve">Duty</t>
  </si>
  <si>
    <t xml:space="preserve">Whent his Fighter fails a Cool check roll the check again. If passed on the second attmept, this Fighter falls back as normal but will automatically regroup at the end of the round</t>
  </si>
  <si>
    <t xml:space="preserve">Mounts used by this model do not suffer the normal -1 to Movement for Barding</t>
  </si>
  <si>
    <t xml:space="preserve">This model gets +1 Wound</t>
  </si>
  <si>
    <t xml:space="preserve">Shield Wall!</t>
  </si>
  <si>
    <t xml:space="preserve">If this fighter is within 2" of 2 other friendly fighters with the Shieldwall ability, who are equipped with a shield and Standing, add 1 to this fighter's Shield Roll </t>
  </si>
  <si>
    <t xml:space="preserve">Valhalla</t>
  </si>
  <si>
    <t xml:space="preserve">This Fighter does not take Cool checks when friendly fighters within 3" are taken out of action</t>
  </si>
  <si>
    <t xml:space="preserve">This Fighter can make up to 2 move activations prior to the beginning of the first round. If enemy fighters also have this ability roll of to determine who activates first</t>
  </si>
  <si>
    <t xml:space="preserve">Hit and Run Specialist</t>
  </si>
  <si>
    <t xml:space="preserve">After resolving a charge activation, this fighter may choose to take an intitiative test. If successful, thid fighter may disengage from this combat and make a consolidation move of up to 2"</t>
  </si>
  <si>
    <t xml:space="preserve">Skirmisher</t>
  </si>
  <si>
    <t xml:space="preserve">The fighter may move up to double their Movement characteristic and then make an attack with a ranged weapons. The hit roll suffers an additional -1 modifier</t>
  </si>
  <si>
    <t xml:space="preserve">Commander</t>
  </si>
  <si>
    <t xml:space="preserve">Order (Basic) – Pick a friendly fighter within 6’’. That fighter can immediately make two actions as though it were their turn to activate, even if they are not Ready. If they are Ready, these actions do not remove their Ready marker.</t>
  </si>
  <si>
    <t xml:space="preserve">Lead by Example</t>
  </si>
  <si>
    <t xml:space="preserve">Whenever this fighter takes an enemy fighter out of action in close combat, friendly fighters within 6" get +1 to hit until the end of the round</t>
  </si>
  <si>
    <t xml:space="preserve">Jihad</t>
  </si>
  <si>
    <t xml:space="preserve">Once per game, when this Model is activated it may call a Jihad As a free action. In the turn a Jihad is called, every model in the warband may add 1 to their Movement Characteristic </t>
  </si>
  <si>
    <t xml:space="preserve">Ambush Expert</t>
  </si>
  <si>
    <t xml:space="preserve">Select up to two fighters in the warband. This model gains the Infiltrate ability</t>
  </si>
  <si>
    <t xml:space="preserve">Barbed Arrows</t>
  </si>
  <si>
    <t xml:space="preserve">Ranged attacks made with Barbed Arrows get +1 to wound</t>
  </si>
  <si>
    <t xml:space="preserve">Elven Cloak</t>
  </si>
  <si>
    <t xml:space="preserve">Ranged attacks made against a Fighter equipped with an Elven Cloak are resolved at -1 to hit</t>
  </si>
  <si>
    <t xml:space="preserve">At the beginningof the game this Fighter elects a single enemy Fighter to condemn. This Fighter wounds the condemned fighter on 2+ with close ocmbat and ranged attacks</t>
  </si>
  <si>
    <t xml:space="preserve">Armour</t>
  </si>
  <si>
    <t xml:space="preserve">Armour Value CC</t>
  </si>
  <si>
    <t xml:space="preserve">Armour Value R</t>
  </si>
  <si>
    <t xml:space="preserve">Armour Effect vs CC</t>
  </si>
  <si>
    <t xml:space="preserve">Armour Effect vs R</t>
  </si>
  <si>
    <t xml:space="preserve">6+</t>
  </si>
  <si>
    <t xml:space="preserve">5+</t>
  </si>
  <si>
    <t xml:space="preserve">4+</t>
  </si>
  <si>
    <t xml:space="preserve">3+</t>
  </si>
  <si>
    <t xml:space="preserve">-A model equipped with a Mantlet loses the benefits of a Mantlet if it moves from its starting location</t>
  </si>
  <si>
    <t xml:space="preserve">Pavise</t>
  </si>
  <si>
    <t xml:space="preserve">-Models with Barding Subtract 1 from their Movement Characteristic</t>
  </si>
  <si>
    <t xml:space="preserve">Helmet</t>
  </si>
  <si>
    <t xml:space="preserve">10+</t>
  </si>
  <si>
    <t xml:space="preserve">- A Fighter with a helmet treats wound rolls of 1-6 made against it as Flesh Wounds</t>
  </si>
  <si>
    <t xml:space="preserve">Mail</t>
  </si>
  <si>
    <t xml:space="preserve">9+</t>
  </si>
  <si>
    <t xml:space="preserve">Scale Mail</t>
  </si>
  <si>
    <t xml:space="preserve">-Reduce the AP of attacks made against this model by 1</t>
  </si>
  <si>
    <t xml:space="preserve">Padded Armour</t>
  </si>
  <si>
    <t xml:space="preserve">Small Shield</t>
  </si>
  <si>
    <t xml:space="preserve">-A Fighter equipped with a Small Shield shield gains a 10+ Shield save
 -A shield can only be utilized in conjuntion with a single Melee weapon without the Unwieldly trait when engaged in Close Combat</t>
  </si>
  <si>
    <t xml:space="preserve">Large Shield</t>
  </si>
  <si>
    <t xml:space="preserve">-A Fighter equipped with a Large Shield shield gains a 9+ Shield save
 -A shield can only be utilized in conjuntion with a single Melee weapon without the Unwieldly trait when engaged in Close Combat</t>
  </si>
  <si>
    <t xml:space="preserve">Mail over Padded Armour</t>
  </si>
  <si>
    <t xml:space="preserve">7+</t>
  </si>
  <si>
    <t xml:space="preserve">-Reduce the AP of attacks made against this model by 1
 -Reduce the Movement Characteristic of this Fighter by 1</t>
  </si>
  <si>
    <t xml:space="preserve">Scale Mail over Padded Armour</t>
  </si>
  <si>
    <t xml:space="preserve">8+</t>
  </si>
  <si>
    <t xml:space="preserve">-Reduce the AP of attacks made against this model by 2</t>
  </si>
  <si>
    <t xml:space="preserve">Targe</t>
  </si>
  <si>
    <t xml:space="preserve">Two Handed Sword</t>
  </si>
  <si>
    <t xml:space="preserve">.</t>
  </si>
</sst>
</file>

<file path=xl/styles.xml><?xml version="1.0" encoding="utf-8"?>
<styleSheet xmlns="http://schemas.openxmlformats.org/spreadsheetml/2006/main">
  <numFmts count="7">
    <numFmt numFmtId="164" formatCode="General"/>
    <numFmt numFmtId="165" formatCode="_-* #,##0.00_-;\-* #,##0.00_-;_-* \-??_-;_-@_-"/>
    <numFmt numFmtId="166" formatCode="_-* #,##0_-;\-* #,##0_-;_-* \-??_-;_-@_-"/>
    <numFmt numFmtId="167" formatCode="_-* #,##0_-;\-* #,##0_-;_-* \-??_-;_-@"/>
    <numFmt numFmtId="168" formatCode="#,##0;[RED]\-#,##0"/>
    <numFmt numFmtId="169" formatCode="_-* #,##0.00_-;\-* #,##0.00_-;_-* \-??_-;_-@"/>
    <numFmt numFmtId="170" formatCode="General"/>
  </numFmts>
  <fonts count="12">
    <font>
      <sz val="10"/>
      <name val="Arial"/>
      <family val="2"/>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sz val="11"/>
      <name val="Calibri"/>
      <family val="2"/>
      <charset val="1"/>
    </font>
    <font>
      <sz val="11"/>
      <color rgb="FF000000"/>
      <name val="Calibri"/>
      <family val="2"/>
      <charset val="1"/>
    </font>
    <font>
      <b val="true"/>
      <sz val="10"/>
      <name val="Arial"/>
      <family val="2"/>
    </font>
    <font>
      <b val="true"/>
      <sz val="11"/>
      <color rgb="FF000000"/>
      <name val="Calibri"/>
      <family val="2"/>
      <charset val="1"/>
    </font>
    <font>
      <b val="true"/>
      <sz val="11"/>
      <name val="Calibri"/>
      <family val="2"/>
      <charset val="1"/>
    </font>
    <font>
      <i val="true"/>
      <sz val="11"/>
      <color rgb="FF000000"/>
      <name val="Calibri"/>
      <family val="0"/>
      <charset val="1"/>
    </font>
  </fonts>
  <fills count="9">
    <fill>
      <patternFill patternType="none"/>
    </fill>
    <fill>
      <patternFill patternType="gray125"/>
    </fill>
    <fill>
      <patternFill patternType="solid">
        <fgColor rgb="FFE2EFD9"/>
        <bgColor rgb="FFEDEDED"/>
      </patternFill>
    </fill>
    <fill>
      <patternFill patternType="solid">
        <fgColor rgb="FFC5E0B3"/>
        <bgColor rgb="FFD0CECE"/>
      </patternFill>
    </fill>
    <fill>
      <patternFill patternType="solid">
        <fgColor rgb="FFFEF2CB"/>
        <bgColor rgb="FFEDEDED"/>
      </patternFill>
    </fill>
    <fill>
      <patternFill patternType="solid">
        <fgColor rgb="FFFFE598"/>
        <bgColor rgb="FFFEF2CB"/>
      </patternFill>
    </fill>
    <fill>
      <patternFill patternType="solid">
        <fgColor rgb="FF8FAADC"/>
        <bgColor rgb="FF969696"/>
      </patternFill>
    </fill>
    <fill>
      <patternFill patternType="solid">
        <fgColor rgb="FFEDEDED"/>
        <bgColor rgb="FFE2EFD9"/>
      </patternFill>
    </fill>
    <fill>
      <patternFill patternType="solid">
        <fgColor rgb="FFD6DCE5"/>
        <bgColor rgb="FFD0CECE"/>
      </patternFill>
    </fill>
  </fills>
  <borders count="7">
    <border diagonalUp="false" diagonalDown="false">
      <left/>
      <right/>
      <top/>
      <bottom/>
      <diagonal/>
    </border>
    <border diagonalUp="false" diagonalDown="false">
      <left/>
      <right/>
      <top/>
      <bottom style="thin"/>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bottom style="medium"/>
      <diagonal/>
    </border>
    <border diagonalUp="false" diagonalDown="false">
      <left/>
      <right/>
      <top/>
      <bottom style="medium">
        <color rgb="FFD0CECE"/>
      </bottom>
      <diagonal/>
    </border>
    <border diagonalUp="false" diagonalDown="false">
      <left style="thin">
        <color rgb="FFD0CECE"/>
      </left>
      <right style="thin">
        <color rgb="FFD0CECE"/>
      </right>
      <top/>
      <bottom style="thin">
        <color rgb="FFD0CECE"/>
      </bottom>
      <diagonal/>
    </border>
    <border diagonalUp="false" diagonalDown="false">
      <left style="thin">
        <color rgb="FFD0CECE"/>
      </left>
      <right style="thin">
        <color rgb="FFD0CECE"/>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fals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7"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6" fillId="0" borderId="0" xfId="15"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4" fillId="0" borderId="2" xfId="0" applyFont="true" applyBorder="true" applyAlignment="true" applyProtection="false">
      <alignment horizontal="left" vertical="bottom" textRotation="0" wrapText="false" indent="0" shrinkToFit="false"/>
      <protection locked="true" hidden="false"/>
    </xf>
    <xf numFmtId="167" fontId="4"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7" fontId="5" fillId="2" borderId="2" xfId="0" applyFont="true" applyBorder="true" applyAlignment="true" applyProtection="false">
      <alignment horizontal="left"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8" fontId="5" fillId="2" borderId="2" xfId="0" applyFont="true" applyBorder="true" applyAlignment="true" applyProtection="false">
      <alignment horizontal="left" vertical="bottom" textRotation="0" wrapText="false" indent="0" shrinkToFit="false"/>
      <protection locked="true" hidden="false"/>
    </xf>
    <xf numFmtId="168" fontId="5" fillId="3" borderId="2" xfId="0" applyFont="true" applyBorder="true" applyAlignment="true" applyProtection="false">
      <alignment horizontal="left" vertical="bottom" textRotation="0" wrapText="false" indent="0" shrinkToFit="false"/>
      <protection locked="true" hidden="false"/>
    </xf>
    <xf numFmtId="167" fontId="5" fillId="2" borderId="2" xfId="0" applyFont="true" applyBorder="true" applyAlignment="true" applyProtection="false">
      <alignment horizontal="general" vertical="bottom" textRotation="0" wrapText="false" indent="0" shrinkToFit="false"/>
      <protection locked="true" hidden="false"/>
    </xf>
    <xf numFmtId="169" fontId="5" fillId="2" borderId="2" xfId="0" applyFont="true" applyBorder="true" applyAlignment="true" applyProtection="false">
      <alignment horizontal="left" vertical="bottom" textRotation="0" wrapText="false" indent="0" shrinkToFit="false"/>
      <protection locked="true" hidden="false"/>
    </xf>
    <xf numFmtId="170" fontId="5" fillId="2" borderId="2" xfId="0" applyFont="true" applyBorder="true" applyAlignment="true" applyProtection="false">
      <alignment horizontal="left" vertical="bottom" textRotation="0" wrapText="false" indent="0" shrinkToFit="false"/>
      <protection locked="true" hidden="false"/>
    </xf>
    <xf numFmtId="167" fontId="5" fillId="2" borderId="2" xfId="0" applyFont="true" applyBorder="true" applyAlignment="true" applyProtection="false">
      <alignment horizontal="left" vertical="top" textRotation="0" wrapText="false" indent="0" shrinkToFit="false"/>
      <protection locked="true" hidden="false"/>
    </xf>
    <xf numFmtId="167" fontId="5" fillId="2" borderId="2" xfId="0" applyFont="true" applyBorder="true" applyAlignment="true" applyProtection="false">
      <alignment horizontal="left" vertical="top" textRotation="0" wrapText="true" indent="0" shrinkToFit="false"/>
      <protection locked="true" hidden="false"/>
    </xf>
    <xf numFmtId="164" fontId="11" fillId="2" borderId="2" xfId="0" applyFont="true" applyBorder="true" applyAlignment="true" applyProtection="false">
      <alignment horizontal="left" vertical="top" textRotation="0" wrapText="tru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9" fontId="11" fillId="2" borderId="2"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8" fontId="5" fillId="4" borderId="2" xfId="0" applyFont="true" applyBorder="true" applyAlignment="true" applyProtection="false">
      <alignment horizontal="left" vertical="bottom" textRotation="0" wrapText="false" indent="0" shrinkToFit="false"/>
      <protection locked="true" hidden="false"/>
    </xf>
    <xf numFmtId="168" fontId="5" fillId="5" borderId="2" xfId="0" applyFont="true" applyBorder="true" applyAlignment="true" applyProtection="false">
      <alignment horizontal="left" vertical="bottom" textRotation="0" wrapText="false" indent="0" shrinkToFit="false"/>
      <protection locked="true" hidden="false"/>
    </xf>
    <xf numFmtId="167" fontId="5" fillId="4" borderId="2" xfId="0" applyFont="true" applyBorder="true" applyAlignment="true" applyProtection="false">
      <alignment horizontal="general" vertical="bottom" textRotation="0" wrapText="false" indent="0" shrinkToFit="false"/>
      <protection locked="true" hidden="false"/>
    </xf>
    <xf numFmtId="167" fontId="5" fillId="4" borderId="2" xfId="0" applyFont="true" applyBorder="true" applyAlignment="true" applyProtection="false">
      <alignment horizontal="left" vertical="bottom" textRotation="0" wrapText="false" indent="0" shrinkToFit="false"/>
      <protection locked="true" hidden="false"/>
    </xf>
    <xf numFmtId="169" fontId="5" fillId="4" borderId="2"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9" fillId="0" borderId="3" xfId="0" applyFont="true" applyBorder="true" applyAlignment="fals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9" fillId="6" borderId="4" xfId="0" applyFont="true" applyBorder="true" applyAlignment="true" applyProtection="false">
      <alignment horizontal="center" vertical="bottom" textRotation="0" wrapText="false" indent="0" shrinkToFit="false"/>
      <protection locked="true" hidden="false"/>
    </xf>
    <xf numFmtId="164" fontId="0" fillId="7" borderId="5" xfId="0" applyFont="tru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true" applyProtection="false">
      <alignment horizontal="general" vertical="top" textRotation="0" wrapText="false" indent="0" shrinkToFit="false"/>
      <protection locked="true" hidden="false"/>
    </xf>
    <xf numFmtId="164" fontId="0" fillId="8" borderId="2" xfId="0" applyFont="true" applyBorder="true" applyAlignment="true" applyProtection="false">
      <alignment horizontal="left" vertical="top"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8" borderId="2"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true" indent="0" shrinkToFit="false"/>
      <protection locked="true" hidden="false"/>
    </xf>
    <xf numFmtId="164" fontId="0" fillId="8" borderId="6" xfId="0" applyFont="true" applyBorder="true" applyAlignment="true" applyProtection="false">
      <alignment horizontal="left" vertical="top" textRotation="0" wrapText="false" indent="0" shrinkToFit="false"/>
      <protection locked="true" hidden="false"/>
    </xf>
    <xf numFmtId="164" fontId="0" fillId="8" borderId="6"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6" xfId="0" applyFont="true" applyBorder="tru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8FAADC"/>
      <rgbColor rgb="FF993366"/>
      <rgbColor rgb="FFFEF2CB"/>
      <rgbColor rgb="FFC5E0B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E2EFD9"/>
      <rgbColor rgb="FFFFE598"/>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ownloads/Mordheimunda%20-%20Fantasy%20Homebrew%20V5.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xons"/>
      <sheetName val="Template"/>
      <sheetName val="Warbands"/>
      <sheetName val="Weapons"/>
      <sheetName val="Lists"/>
      <sheetName val="DA Lists"/>
      <sheetName val="Armour"/>
      <sheetName val="Abilities"/>
      <sheetName val="Weapon Abilities"/>
    </sheetNames>
    <sheetDataSet>
      <sheetData sheetId="0"/>
      <sheetData sheetId="1"/>
      <sheetData sheetId="2"/>
      <sheetData sheetId="3"/>
      <sheetData sheetId="4"/>
      <sheetData sheetId="5"/>
      <sheetData sheetId="6"/>
      <sheetData sheetId="7">
        <row r="1">
          <cell r="A1" t="str">
            <v>Ability</v>
          </cell>
        </row>
        <row r="2">
          <cell r="A2">
            <v>0</v>
          </cell>
        </row>
        <row r="3">
          <cell r="A3" t="str">
            <v>Scaley Skin</v>
          </cell>
        </row>
        <row r="4">
          <cell r="A4" t="str">
            <v>Size Matters</v>
          </cell>
        </row>
        <row r="5">
          <cell r="A5" t="str">
            <v>Strength in Numbers</v>
          </cell>
        </row>
        <row r="6">
          <cell r="A6" t="str">
            <v>Counter Charge</v>
          </cell>
        </row>
        <row r="7">
          <cell r="A7" t="str">
            <v>Peasant's Duty</v>
          </cell>
        </row>
        <row r="8">
          <cell r="A8" t="str">
            <v>Support Fire</v>
          </cell>
        </row>
        <row r="9">
          <cell r="A9" t="str">
            <v>Hold the Line</v>
          </cell>
        </row>
        <row r="10">
          <cell r="A10" t="str">
            <v>Choppas</v>
          </cell>
        </row>
        <row r="11">
          <cell r="A11" t="str">
            <v>Deathblow</v>
          </cell>
        </row>
        <row r="12">
          <cell r="A12" t="str">
            <v>Dwarven Crafted</v>
          </cell>
        </row>
        <row r="13">
          <cell r="A13" t="str">
            <v>Lion Rampant</v>
          </cell>
        </row>
        <row r="14">
          <cell r="A14" t="str">
            <v>Martial Prowess</v>
          </cell>
        </row>
        <row r="15">
          <cell r="A15" t="str">
            <v>Murderous Prowess</v>
          </cell>
        </row>
        <row r="16">
          <cell r="A16" t="str">
            <v>Short and Nimble</v>
          </cell>
        </row>
        <row r="17">
          <cell r="A17" t="str">
            <v>The Knight's Vow</v>
          </cell>
        </row>
        <row r="18">
          <cell r="A18" t="str">
            <v>Unbreakable</v>
          </cell>
        </row>
        <row r="19">
          <cell r="A19" t="str">
            <v>Way of the Warrior</v>
          </cell>
        </row>
        <row r="20">
          <cell r="A20" t="str">
            <v>Will of Chaos</v>
          </cell>
        </row>
        <row r="21">
          <cell r="A21" t="str">
            <v>Infiltrate</v>
          </cell>
        </row>
        <row r="22">
          <cell r="A22" t="str">
            <v>Crushing Blow</v>
          </cell>
        </row>
        <row r="23">
          <cell r="A23" t="str">
            <v>Dodge (Close Combat)</v>
          </cell>
        </row>
        <row r="24">
          <cell r="A24" t="str">
            <v>Dodge (Ranged)</v>
          </cell>
        </row>
        <row r="25">
          <cell r="A25" t="str">
            <v>Iron Will</v>
          </cell>
        </row>
        <row r="26">
          <cell r="A26" t="str">
            <v>Mark of Khorne</v>
          </cell>
        </row>
        <row r="27">
          <cell r="A27" t="str">
            <v>Markof Nurgle</v>
          </cell>
        </row>
        <row r="28">
          <cell r="A28" t="str">
            <v>Poison Attacks</v>
          </cell>
        </row>
        <row r="29">
          <cell r="A29" t="str">
            <v>Quadrupedal</v>
          </cell>
        </row>
        <row r="30">
          <cell r="A30" t="str">
            <v>Red Devil</v>
          </cell>
        </row>
        <row r="31">
          <cell r="A31" t="str">
            <v>The Questing Vow</v>
          </cell>
        </row>
        <row r="32">
          <cell r="A32" t="str">
            <v>True Grit</v>
          </cell>
        </row>
        <row r="33">
          <cell r="A33" t="str">
            <v>Waaagh!</v>
          </cell>
        </row>
        <row r="34">
          <cell r="A34" t="str">
            <v>Blessing of the Lady</v>
          </cell>
        </row>
        <row r="35">
          <cell r="A35" t="str">
            <v>Frenzy</v>
          </cell>
        </row>
        <row r="36">
          <cell r="A36" t="str">
            <v>Mark of Tzeentch</v>
          </cell>
        </row>
        <row r="37">
          <cell r="A37" t="str">
            <v>Resilient</v>
          </cell>
        </row>
        <row r="38">
          <cell r="A38" t="str">
            <v>Warpaint</v>
          </cell>
        </row>
        <row r="39">
          <cell r="A39" t="str">
            <v>Counter-Attack</v>
          </cell>
        </row>
        <row r="40">
          <cell r="A40" t="str">
            <v>Extra Extremities</v>
          </cell>
        </row>
        <row r="41">
          <cell r="A41" t="str">
            <v>Step Aside</v>
          </cell>
        </row>
        <row r="42">
          <cell r="A42" t="str">
            <v>The Grail Vow</v>
          </cell>
        </row>
        <row r="43">
          <cell r="A43" t="str">
            <v>Blessings of Asuryan</v>
          </cell>
        </row>
        <row r="44">
          <cell r="A44" t="str">
            <v>Bred for War</v>
          </cell>
        </row>
        <row r="45">
          <cell r="A45" t="str">
            <v>Rain of Blows</v>
          </cell>
        </row>
        <row r="46">
          <cell r="A46" t="str">
            <v>Trollblooded</v>
          </cell>
        </row>
        <row r="47">
          <cell r="A47" t="str">
            <v>Regeneration</v>
          </cell>
        </row>
        <row r="48">
          <cell r="A48" t="str">
            <v>Bred to the Saddle</v>
          </cell>
        </row>
        <row r="49">
          <cell r="A49" t="str">
            <v>Cavalry</v>
          </cell>
        </row>
        <row r="50">
          <cell r="A50" t="str">
            <v>Duty</v>
          </cell>
        </row>
        <row r="51">
          <cell r="A51" t="str">
            <v>Horse Lords</v>
          </cell>
        </row>
        <row r="52">
          <cell r="A52" t="str">
            <v>Monstrous Cavalry</v>
          </cell>
        </row>
        <row r="53">
          <cell r="A53" t="str">
            <v>Shield Wall!</v>
          </cell>
        </row>
        <row r="54">
          <cell r="A54" t="str">
            <v>Valhalla</v>
          </cell>
        </row>
        <row r="55">
          <cell r="A55" t="str">
            <v>Scout</v>
          </cell>
        </row>
        <row r="56">
          <cell r="A56" t="str">
            <v>Hit and Run Specialist</v>
          </cell>
        </row>
        <row r="57">
          <cell r="A57" t="str">
            <v>Skirmisher</v>
          </cell>
        </row>
        <row r="58">
          <cell r="A58" t="str">
            <v>Commander</v>
          </cell>
        </row>
        <row r="59">
          <cell r="A59" t="str">
            <v>Lead by Example</v>
          </cell>
        </row>
        <row r="60">
          <cell r="A60" t="str">
            <v>Jihad</v>
          </cell>
        </row>
        <row r="61">
          <cell r="A61" t="str">
            <v>Ambush Expert</v>
          </cell>
        </row>
        <row r="62">
          <cell r="A62" t="str">
            <v>Barbed Arrows</v>
          </cell>
        </row>
        <row r="63">
          <cell r="A63" t="str">
            <v>Elven Cloak</v>
          </cell>
        </row>
        <row r="64">
          <cell r="A64" t="str">
            <v>Effects</v>
          </cell>
        </row>
        <row r="65">
          <cell r="A65" t="str">
            <v>-</v>
          </cell>
        </row>
        <row r="66">
          <cell r="A66" t="str">
            <v>A model with Scaley skin is equipped with the scaley skin armour variant</v>
          </cell>
        </row>
        <row r="67">
          <cell r="A67" t="str">
            <v>Models with this special rule treat Goblins as having the "Hot-Headed" special rule</v>
          </cell>
        </row>
        <row r="68">
          <cell r="A68" t="str">
            <v>This Model add 1 to its Cool characteristic for each friendly model with this ability within 3"</v>
          </cell>
        </row>
        <row r="69">
          <cell r="A69" t="str">
            <v>When an enemy model moves into engagement range with a friendly model within 6"  this model, and this model is standing and active, this model may make immediate, out of sequence Charge action against that enemy model once it has completed its Charge Action.</v>
          </cell>
        </row>
        <row r="70">
          <cell r="A70" t="str">
            <v>Models with the Peasant's Duty may use the cool characteristic of any friendly models with the Questing Vow or the Grail Vow within 6"</v>
          </cell>
        </row>
        <row r="71">
          <cell r="A71" t="str">
            <v>When an enemy model moves into engagement range with a friendly model within 6"  this model, and this model is standing and active, this model may make immediate, out of sequence Shooting action against that enemy model. This attack does not cause pinning</v>
          </cell>
        </row>
        <row r="72">
          <cell r="A72" t="str">
            <v>Friendly models within 3" of this model may roll 3 dice and pick the highest 2 results when taking any Cool checks</v>
          </cell>
        </row>
        <row r="73">
          <cell r="A73" t="str">
            <v>Models with this ability get +1 Strength in the first round of close combat and cannot benefit from the parry rule</v>
          </cell>
        </row>
        <row r="74">
          <cell r="A74" t="str">
            <v>If a model with this ability is taken out of action in Close Combat, it will immediately make a single Attack back against the model that took it out of acction before being removed</v>
          </cell>
        </row>
        <row r="75">
          <cell r="A75" t="str">
            <v>This model re-rolls all to hit rolls of 1 when using handguns, pistols and crossbows</v>
          </cell>
        </row>
        <row r="76">
          <cell r="A76" t="str">
            <v>Two handed weapons used by a model with this ability gain the Parry ability</v>
          </cell>
        </row>
        <row r="77">
          <cell r="A77" t="str">
            <v>This model re-rolls 1's when rolling to hit in close combat</v>
          </cell>
        </row>
        <row r="78">
          <cell r="A78" t="str">
            <v>This model re-rolls 1's when rolling to wound in close combat</v>
          </cell>
        </row>
        <row r="79">
          <cell r="A79" t="str">
            <v>Enemies attacking models with this rule suffer -1 To Hit in close combat</v>
          </cell>
        </row>
        <row r="80">
          <cell r="A80" t="str">
            <v>This Model gains +1 Weapon Skill</v>
          </cell>
        </row>
        <row r="81">
          <cell r="A81" t="str">
            <v>This Model automatically passes any cool checks it is required to make</v>
          </cell>
        </row>
        <row r="82">
          <cell r="A82" t="str">
            <v>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v>
          </cell>
        </row>
        <row r="83">
          <cell r="A83" t="str">
            <v>This model counts as passing its first failed cool check</v>
          </cell>
        </row>
        <row r="84">
          <cell r="A84" t="str">
            <v>If this fighter should be set up at the start of a battle, they may instead placed to one side. Then, immediately before the start of the first round, their controlling player may set them up anywhere on the battlefield that is not visible to any enemy fighters, and not within 6’’ of any of them. If both players have fighters with this skill, take turns to set one up, starting with the winner of a roll-off.</v>
          </cell>
        </row>
        <row r="85">
          <cell r="A85" t="str">
            <v>Before rolling to hit for the fighter's close combat attacks, the controlling player can nominate one dice to make a Crushing Blow. If that dice hits, the attack’s Strength and Damage are each increased by one.</v>
          </cell>
        </row>
        <row r="86">
          <cell r="A86" t="str">
            <v>6+ Ward vs Close Combat weapons when on foot</v>
          </cell>
        </row>
        <row r="87">
          <cell r="A87" t="str">
            <v>6+ Ward vs Ranged weapons when on foot</v>
          </cell>
        </row>
        <row r="88">
          <cell r="A88" t="str">
            <v>Subtract 1 from the result of any Bottle rolls whilst this fighter is on the battlefield and is not Seriously Injured.</v>
          </cell>
        </row>
        <row r="89">
          <cell r="A89" t="str">
            <v>This model gains +1 Attack</v>
          </cell>
        </row>
        <row r="90">
          <cell r="A90" t="str">
            <v>This model gains +1 Toughness and -2 Initiative</v>
          </cell>
        </row>
        <row r="91">
          <cell r="A91" t="str">
            <v>A Model with this ability gets +1 to any wound rolls made in close combat</v>
          </cell>
        </row>
        <row r="92">
          <cell r="A92" t="str">
            <v>This Model gains +1 Movement</v>
          </cell>
        </row>
        <row r="93">
          <cell r="A93" t="str">
            <v>This Model gets +1 Attack</v>
          </cell>
        </row>
        <row r="94">
          <cell r="A94" t="str">
            <v>This Model gains +1 Strength</v>
          </cell>
        </row>
        <row r="95">
          <cell r="A95" t="str">
            <v>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v>
          </cell>
        </row>
        <row r="96">
          <cell r="A96" t="str">
            <v>Once per game, when this Model is activated it may call a Waaagh! As a free action. In the turn a Waaagh! is called, every model in the warband may add 1 to their Movement Characteristic </v>
          </cell>
        </row>
        <row r="97">
          <cell r="A97" t="str">
            <v>This Model gains a 6+ ward save</v>
          </cell>
        </row>
        <row r="98">
          <cell r="A98" t="str">
            <v>In the turn this fighter moves into Engagement range with an enemy fighter, they gain an additional D3 Attacks. However, their hit rolls suffer a -1 modifier.</v>
          </cell>
        </row>
        <row r="99">
          <cell r="A99" t="str">
            <v>This Model gains a 6+ ward save</v>
          </cell>
        </row>
        <row r="100">
          <cell r="A100" t="str">
            <v>This Model gains +1 Toughness</v>
          </cell>
        </row>
        <row r="101">
          <cell r="A101" t="str">
            <v>This Model gains a 6+ ward save</v>
          </cell>
        </row>
        <row r="102">
          <cell r="A102" t="str">
            <v>When this fighter makes Reaction attacks in close combat, they roll one additional Attack dice for each of the attacker’s Attacks that failed to hit</v>
          </cell>
        </row>
        <row r="103">
          <cell r="A103" t="str">
            <v>This Model gains +1 Attack</v>
          </cell>
        </row>
        <row r="104">
          <cell r="A104" t="str">
            <v>If the fighter is hit in close combat, the fighter can attempt to step aside. Make an Initiative check for them. If the check is passed, the attack misses. This skill can only
be used once per enemy in each round or close combat</v>
          </cell>
        </row>
        <row r="105">
          <cell r="A105" t="str">
            <v>Models with the Questing Vow must also take the Knight's Vow and The Questing Vow
This model gains +1 Toughness
This model gains +1 Attack
This Model gains a 6+ ward save</v>
          </cell>
        </row>
        <row r="106">
          <cell r="A106" t="str">
            <v>This model has a 4+ Ward save</v>
          </cell>
        </row>
        <row r="107">
          <cell r="A107" t="str">
            <v>-This Mount gets +1 Attack and +1 Weapon Skill
 -If this This Model would be pinned subtract 3" from its movement the next time it activates instead (This penalty does not stack)</v>
          </cell>
        </row>
        <row r="108">
          <cell r="A108" t="str">
            <v>This fighter treats the Fight action as Fight (Simple) rather than Fight (Basic). In other words, this fighter may make two Fight (Simple) actions when activated.</v>
          </cell>
        </row>
        <row r="109">
          <cell r="A109" t="str">
            <v>This Model gains a 5+ Ward Save</v>
          </cell>
        </row>
        <row r="110">
          <cell r="A110" t="str">
            <v>This model gains a 4+ ward save</v>
          </cell>
        </row>
        <row r="111">
          <cell r="A111" t="str">
            <v>This model must start the game mounted</v>
          </cell>
        </row>
        <row r="112">
          <cell r="A112" t="str">
            <v>-</v>
          </cell>
        </row>
        <row r="113">
          <cell r="A113" t="str">
            <v>Whent his Fighter fails a Cool check roll the check again. If passed on the second attmept, this Fighter falls back as normal but will automatically regroup at the end of the round</v>
          </cell>
        </row>
        <row r="114">
          <cell r="A114" t="str">
            <v>Mounts used by this model do not suffer the normal -1 to Movement for Barding</v>
          </cell>
        </row>
        <row r="115">
          <cell r="A115" t="str">
            <v>This model gets +1 Wound</v>
          </cell>
        </row>
        <row r="116">
          <cell r="A116" t="str">
            <v>If this fighter is within 2" of 2 other friendly fighters with the Shieldwall ability who are Standing add 1 to this fighter's Shield Roll </v>
          </cell>
        </row>
        <row r="117">
          <cell r="A117" t="str">
            <v>This Fighter does not take Cool checks when friendly fighters within 3" are taken out of action</v>
          </cell>
        </row>
        <row r="118">
          <cell r="A118" t="str">
            <v>This Fighter can make up to 2 move activations prior to the beginning of the first round. If enemy fighters also have this ability roll of to determine who activates first</v>
          </cell>
        </row>
        <row r="119">
          <cell r="A119" t="str">
            <v>After resolving a charge activation, this fighter may choose to take an intitiative test. If successful, thid fighter may disengage from this combat and make a consolidation move of up to 2"</v>
          </cell>
        </row>
        <row r="120">
          <cell r="A120" t="str">
            <v>The fighter may move up to double their Movement characteristic and then make an attack with a ranged weapons. The hit roll suffers an additional -1 modifier</v>
          </cell>
        </row>
        <row r="121">
          <cell r="A121" t="str">
            <v>Order (Basic) – Pick a friendly fighter within 6’’. That fighter can immediately make two actions as though it were their turn to activate, even if they are not Ready. If they are Ready, these actions do not remove their Ready marker.</v>
          </cell>
        </row>
        <row r="122">
          <cell r="A122" t="str">
            <v>Whenever this fighter takes an enemy fighter out of action in close combat, friendly fighters within 6" get +1 to hit until the end of the round</v>
          </cell>
        </row>
        <row r="123">
          <cell r="A123" t="str">
            <v>Once per game, when this Model is activated it may call a Jihad As a free action. In the turn a Jihad is called, every model in the warband may add 1 to their Movement Characteristic </v>
          </cell>
        </row>
        <row r="124">
          <cell r="A124" t="str">
            <v>Select up to two fighters in the warband. This model gains the Infiltrate ability</v>
          </cell>
        </row>
        <row r="125">
          <cell r="A125" t="str">
            <v>Ranged attacks made with Barbed Arrows get +1 to wound</v>
          </cell>
        </row>
        <row r="126">
          <cell r="A126" t="str">
            <v>Ranged attacks made against a Fighter equipped with an Elven Cloak are resolved at -1 to hit</v>
          </cell>
        </row>
        <row r="127">
          <cell r="A127" t="str">
            <v>Cost</v>
          </cell>
        </row>
        <row r="128">
          <cell r="A128">
            <v>0</v>
          </cell>
        </row>
        <row r="129">
          <cell r="A129">
            <v>0</v>
          </cell>
        </row>
        <row r="130">
          <cell r="A130">
            <v>5</v>
          </cell>
        </row>
        <row r="131">
          <cell r="A131">
            <v>5</v>
          </cell>
        </row>
        <row r="132">
          <cell r="A132">
            <v>5</v>
          </cell>
        </row>
        <row r="133">
          <cell r="A133">
            <v>5</v>
          </cell>
        </row>
        <row r="134">
          <cell r="A134">
            <v>5</v>
          </cell>
        </row>
        <row r="135">
          <cell r="A135">
            <v>5</v>
          </cell>
        </row>
        <row r="136">
          <cell r="A136">
            <v>5</v>
          </cell>
        </row>
        <row r="137">
          <cell r="A137">
            <v>5</v>
          </cell>
        </row>
        <row r="138">
          <cell r="A138">
            <v>5</v>
          </cell>
        </row>
        <row r="139">
          <cell r="A139">
            <v>5</v>
          </cell>
        </row>
        <row r="140">
          <cell r="A140">
            <v>5</v>
          </cell>
        </row>
        <row r="141">
          <cell r="A141">
            <v>5</v>
          </cell>
        </row>
        <row r="142">
          <cell r="A142">
            <v>5</v>
          </cell>
        </row>
        <row r="143">
          <cell r="A143">
            <v>5</v>
          </cell>
        </row>
        <row r="144">
          <cell r="A144">
            <v>5</v>
          </cell>
        </row>
        <row r="145">
          <cell r="A145">
            <v>5</v>
          </cell>
        </row>
        <row r="146">
          <cell r="A146">
            <v>5</v>
          </cell>
        </row>
        <row r="147">
          <cell r="A147">
            <v>10</v>
          </cell>
        </row>
        <row r="148">
          <cell r="A148">
            <v>10</v>
          </cell>
        </row>
        <row r="149">
          <cell r="A149">
            <v>10</v>
          </cell>
        </row>
        <row r="150">
          <cell r="A150">
            <v>10</v>
          </cell>
        </row>
        <row r="151">
          <cell r="A151">
            <v>10</v>
          </cell>
        </row>
        <row r="152">
          <cell r="A152">
            <v>10</v>
          </cell>
        </row>
        <row r="153">
          <cell r="A153">
            <v>10</v>
          </cell>
        </row>
        <row r="154">
          <cell r="A154">
            <v>10</v>
          </cell>
        </row>
        <row r="155">
          <cell r="A155">
            <v>10</v>
          </cell>
        </row>
        <row r="156">
          <cell r="A156">
            <v>10</v>
          </cell>
        </row>
        <row r="157">
          <cell r="A157">
            <v>10</v>
          </cell>
        </row>
        <row r="158">
          <cell r="A158">
            <v>10</v>
          </cell>
        </row>
        <row r="159">
          <cell r="A159">
            <v>10</v>
          </cell>
        </row>
        <row r="160">
          <cell r="A160">
            <v>15</v>
          </cell>
        </row>
        <row r="161">
          <cell r="A161">
            <v>15</v>
          </cell>
        </row>
        <row r="162">
          <cell r="A162">
            <v>15</v>
          </cell>
        </row>
        <row r="163">
          <cell r="A163">
            <v>15</v>
          </cell>
        </row>
        <row r="164">
          <cell r="A164">
            <v>15</v>
          </cell>
        </row>
        <row r="165">
          <cell r="A165">
            <v>20</v>
          </cell>
        </row>
        <row r="166">
          <cell r="A166">
            <v>20</v>
          </cell>
        </row>
        <row r="167">
          <cell r="A167">
            <v>20</v>
          </cell>
        </row>
        <row r="168">
          <cell r="A168">
            <v>20</v>
          </cell>
        </row>
        <row r="169">
          <cell r="A169">
            <v>30</v>
          </cell>
        </row>
        <row r="170">
          <cell r="A170">
            <v>30</v>
          </cell>
        </row>
        <row r="171">
          <cell r="A171">
            <v>30</v>
          </cell>
        </row>
        <row r="172">
          <cell r="A172">
            <v>30</v>
          </cell>
        </row>
        <row r="173">
          <cell r="A173">
            <v>50</v>
          </cell>
        </row>
        <row r="174">
          <cell r="A174">
            <v>30</v>
          </cell>
        </row>
        <row r="175">
          <cell r="A175">
            <v>50</v>
          </cell>
        </row>
        <row r="181">
          <cell r="A181">
            <v>10</v>
          </cell>
        </row>
        <row r="183">
          <cell r="A183">
            <v>10</v>
          </cell>
        </row>
        <row r="185">
          <cell r="A185">
            <v>10</v>
          </cell>
        </row>
        <row r="188">
          <cell r="A188">
            <v>5</v>
          </cell>
        </row>
        <row r="189">
          <cell r="A189">
            <v>5</v>
          </cell>
        </row>
        <row r="190">
          <cell r="A190">
            <v>5</v>
          </cell>
        </row>
        <row r="191">
          <cell r="A191">
            <v>5</v>
          </cell>
        </row>
        <row r="192">
          <cell r="A192">
            <v>10</v>
          </cell>
        </row>
      </sheetData>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1:1048576"/>
    </sheetView>
  </sheetViews>
  <sheetFormatPr defaultColWidth="11.53515625" defaultRowHeight="12.8" zeroHeight="false" outlineLevelRow="0" outlineLevelCol="0"/>
  <cols>
    <col collapsed="false" customWidth="true" hidden="false" outlineLevel="0" max="1" min="1" style="1" width="26.67"/>
    <col collapsed="false" customWidth="true" hidden="false" outlineLevel="0" max="2" min="2" style="1" width="9.63"/>
    <col collapsed="false" customWidth="false" hidden="false" outlineLevel="0" max="1024" min="3" style="1" width="11.52"/>
  </cols>
  <sheetData>
    <row r="1" customFormat="fals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4" t="n">
        <v>5</v>
      </c>
      <c r="C2" s="4" t="n">
        <v>4</v>
      </c>
      <c r="D2" s="4" t="n">
        <v>4</v>
      </c>
      <c r="E2" s="4" t="n">
        <v>3</v>
      </c>
      <c r="F2" s="4" t="n">
        <v>3</v>
      </c>
      <c r="G2" s="4" t="n">
        <v>1</v>
      </c>
      <c r="H2" s="4" t="n">
        <v>4</v>
      </c>
      <c r="I2" s="4" t="n">
        <v>1</v>
      </c>
      <c r="J2" s="4" t="n">
        <v>7</v>
      </c>
      <c r="K2" s="4" t="n">
        <v>7</v>
      </c>
      <c r="L2" s="4"/>
    </row>
    <row r="3" customFormat="false" ht="13.8" hidden="false" customHeight="false" outlineLevel="0" collapsed="false">
      <c r="A3" s="2" t="s">
        <v>11</v>
      </c>
      <c r="B3" s="4" t="n">
        <v>5</v>
      </c>
      <c r="C3" s="4" t="n">
        <v>10</v>
      </c>
      <c r="D3" s="4" t="n">
        <v>10</v>
      </c>
      <c r="E3" s="4" t="n">
        <v>15</v>
      </c>
      <c r="F3" s="4" t="n">
        <v>15</v>
      </c>
      <c r="G3" s="4" t="n">
        <v>25</v>
      </c>
      <c r="H3" s="4" t="n">
        <v>5</v>
      </c>
      <c r="I3" s="4" t="n">
        <v>20</v>
      </c>
      <c r="J3" s="4" t="n">
        <v>5</v>
      </c>
      <c r="K3" s="4" t="n">
        <v>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6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R24" activeCellId="0" sqref="1:1048576"/>
    </sheetView>
  </sheetViews>
  <sheetFormatPr defaultColWidth="9.75" defaultRowHeight="12.8" zeroHeight="false" outlineLevelRow="0" outlineLevelCol="0"/>
  <cols>
    <col collapsed="false" customWidth="true" hidden="false" outlineLevel="0" max="3" min="1" style="0" width="28.31"/>
    <col collapsed="false" customWidth="true" hidden="false" outlineLevel="0" max="4" min="4" style="0" width="27.66"/>
    <col collapsed="false" customWidth="true" hidden="false" outlineLevel="0" max="5" min="5" style="0" width="36.4"/>
    <col collapsed="false" customWidth="true" hidden="false" outlineLevel="0" max="6" min="6" style="0" width="34.78"/>
    <col collapsed="false" customWidth="true" hidden="false" outlineLevel="0" max="7" min="7" style="0" width="49.19"/>
    <col collapsed="false" customWidth="true" hidden="false" outlineLevel="0" max="8" min="8" style="0" width="27.66"/>
    <col collapsed="false" customWidth="true" hidden="false" outlineLevel="0" max="9" min="9" style="0" width="42.06"/>
    <col collapsed="false" customWidth="true" hidden="false" outlineLevel="0" max="10" min="10" style="0" width="42.71"/>
    <col collapsed="false" customWidth="true" hidden="false" outlineLevel="0" max="11" min="11" style="0" width="35.27"/>
    <col collapsed="false" customWidth="true" hidden="false" outlineLevel="0" max="12" min="12" style="0" width="39.96"/>
    <col collapsed="false" customWidth="true" hidden="false" outlineLevel="0" max="13" min="13" style="0" width="40.45"/>
    <col collapsed="false" customWidth="true" hidden="false" outlineLevel="0" max="14" min="14" style="0" width="44.01"/>
    <col collapsed="false" customWidth="true" hidden="false" outlineLevel="0" max="15" min="15" style="0" width="40.45"/>
    <col collapsed="false" customWidth="true" hidden="false" outlineLevel="0" max="16" min="16" style="0" width="44.01"/>
    <col collapsed="false" customWidth="true" hidden="false" outlineLevel="0" max="17" min="17" style="0" width="40.13"/>
    <col collapsed="false" customWidth="true" hidden="false" outlineLevel="0" max="20" min="18" style="0" width="28.31"/>
    <col collapsed="false" customWidth="true" hidden="false" outlineLevel="0" max="21" min="21" style="0" width="36.24"/>
    <col collapsed="false" customWidth="true" hidden="false" outlineLevel="0" max="22" min="22" style="0" width="29.12"/>
    <col collapsed="false" customWidth="true" hidden="false" outlineLevel="0" max="23" min="23" style="0" width="27.66"/>
    <col collapsed="false" customWidth="true" hidden="false" outlineLevel="0" max="24" min="24" style="0" width="32.68"/>
    <col collapsed="false" customWidth="true" hidden="false" outlineLevel="0" max="25" min="25" style="0" width="27.66"/>
    <col collapsed="false" customWidth="true" hidden="false" outlineLevel="0" max="26" min="26" style="0" width="33.17"/>
    <col collapsed="false" customWidth="true" hidden="false" outlineLevel="0" max="27" min="27" style="0" width="35.27"/>
    <col collapsed="false" customWidth="true" hidden="false" outlineLevel="0" max="28" min="28" style="0" width="48.7"/>
    <col collapsed="false" customWidth="true" hidden="false" outlineLevel="0" max="29" min="29" style="0" width="51.78"/>
    <col collapsed="false" customWidth="true" hidden="false" outlineLevel="0" max="30" min="30" style="0" width="55.34"/>
  </cols>
  <sheetData>
    <row r="1" customFormat="false" ht="13.8" hidden="false" customHeight="false" outlineLevel="0" collapsed="false">
      <c r="A1" s="62" t="s">
        <v>122</v>
      </c>
      <c r="B1" s="62" t="s">
        <v>124</v>
      </c>
      <c r="C1" s="62" t="s">
        <v>125</v>
      </c>
      <c r="D1" s="62" t="s">
        <v>126</v>
      </c>
      <c r="E1" s="62" t="s">
        <v>127</v>
      </c>
      <c r="F1" s="62" t="s">
        <v>129</v>
      </c>
      <c r="G1" s="62" t="s">
        <v>130</v>
      </c>
      <c r="H1" s="62" t="s">
        <v>131</v>
      </c>
      <c r="I1" s="62" t="s">
        <v>132</v>
      </c>
      <c r="J1" s="62" t="s">
        <v>133</v>
      </c>
      <c r="K1" s="62" t="s">
        <v>135</v>
      </c>
      <c r="L1" s="62" t="s">
        <v>136</v>
      </c>
      <c r="M1" s="62" t="s">
        <v>137</v>
      </c>
      <c r="N1" s="62" t="s">
        <v>138</v>
      </c>
      <c r="O1" s="62" t="s">
        <v>139</v>
      </c>
      <c r="P1" s="62" t="s">
        <v>140</v>
      </c>
      <c r="Q1" s="62" t="s">
        <v>141</v>
      </c>
      <c r="R1" s="62" t="s">
        <v>142</v>
      </c>
      <c r="S1" s="62" t="s">
        <v>144</v>
      </c>
      <c r="T1" s="62" t="s">
        <v>145</v>
      </c>
      <c r="U1" s="62" t="s">
        <v>146</v>
      </c>
      <c r="V1" s="62" t="s">
        <v>147</v>
      </c>
      <c r="W1" s="62" t="s">
        <v>148</v>
      </c>
      <c r="X1" s="62" t="s">
        <v>149</v>
      </c>
      <c r="Y1" s="62" t="s">
        <v>151</v>
      </c>
      <c r="Z1" s="62" t="s">
        <v>152</v>
      </c>
      <c r="AA1" s="62" t="s">
        <v>153</v>
      </c>
      <c r="AB1" s="62" t="s">
        <v>155</v>
      </c>
      <c r="AC1" s="62" t="s">
        <v>156</v>
      </c>
      <c r="AD1" s="62" t="s">
        <v>157</v>
      </c>
      <c r="AE1" s="62"/>
    </row>
    <row r="3" customFormat="false" ht="13.8" hidden="false" customHeight="false" outlineLevel="0" collapsed="false">
      <c r="A3" s="40" t="str">
        <f aca="false">CONCATENATE(A$1,"_","Two_Hand_Weaponry")</f>
        <v>Earl_Two_Hand_Weaponry</v>
      </c>
      <c r="B3" s="40" t="str">
        <f aca="false">CONCATENATE(B$1,"_","Two_Hand_Weaponry")</f>
        <v>Thegn_Two_Hand_Weaponry</v>
      </c>
      <c r="C3" s="40" t="str">
        <f aca="false">CONCATENATE(C$1,"_","Two_Hand_Weaponry")</f>
        <v>Huscarl_Two_Hand_Weaponry</v>
      </c>
      <c r="D3" s="40" t="str">
        <f aca="false">CONCATENATE(D$1,"_","Two_Hand_Weaponry")</f>
        <v>Fyrd_Two_Hand_Weaponry</v>
      </c>
      <c r="E3" s="40" t="str">
        <f aca="false">CONCATENATE(E$1,"_","Two_Hand_Weaponry")</f>
        <v>Mounted_Duke_Two_Hand_Weaponry</v>
      </c>
      <c r="F3" s="40" t="str">
        <f aca="false">CONCATENATE(F$1,"_","Two_Hand_Weaponry")</f>
        <v>Norman_Duke_Two_Hand_Weaponry</v>
      </c>
      <c r="G3" s="40" t="str">
        <f aca="false">CONCATENATE(G$1,"_","Two_Hand_Weaponry")</f>
        <v>Mounted_Norman_Noble_Two_Hand_Weaponry</v>
      </c>
      <c r="H3" s="40" t="str">
        <f aca="false">CONCATENATE(H$1,"_","Two_Hand_Weaponry")</f>
        <v>Militie_Two_Hand_Weaponry</v>
      </c>
      <c r="I3" s="40" t="str">
        <f aca="false">CONCATENATE(I$1,"_","Two_Hand_Weaponry")</f>
        <v>Norman_Skirmisher_Two_Hand_Weaponry</v>
      </c>
      <c r="J3" s="40" t="str">
        <f aca="false">CONCATENATE(J$1,"_","Two_Hand_Weaponry")</f>
        <v>Mounted_Strategos_Two_Hand_Weaponry</v>
      </c>
      <c r="K3" s="40" t="str">
        <f aca="false">CONCATENATE(K$1,"_","Two_Hand_Weaponry")</f>
        <v>Strategos_Two_Hand_Weaponry</v>
      </c>
      <c r="L3" s="40" t="str">
        <f aca="false">CONCATENATE(L$1,"_","Two_Hand_Weaponry")</f>
        <v>Varangian_Guard_Two_Hand_Weaponry</v>
      </c>
      <c r="M3" s="40" t="str">
        <f aca="false">CONCATENATE(M$1,"_","Two_Hand_Weaponry")</f>
        <v>Thematic_Infantry_Two_Hand_Weaponry</v>
      </c>
      <c r="N3" s="40" t="str">
        <f aca="false">CONCATENATE(N$1,"_","Two_Hand_Weaponry")</f>
        <v>Theamtic_Skirmisher_Two_Hand_Weaponry</v>
      </c>
      <c r="O3" s="40" t="str">
        <f aca="false">CONCATENATE(O$1,"_","Two_Hand_Weaponry")</f>
        <v>Tagmatic_Infantry_Two_Hand_Weaponry</v>
      </c>
      <c r="P3" s="40" t="str">
        <f aca="false">CONCATENATE(P$1,"_","Two_Hand_Weaponry")</f>
        <v>Tagmatic_Skirmisher_Two_Hand_Weaponry</v>
      </c>
      <c r="Q3" s="40" t="str">
        <f aca="false">CONCATENATE(Q$1,"_","Two_Hand_Weaponry")</f>
        <v>Tagmatic_Cavalry_Two_Hand_Weaponry</v>
      </c>
      <c r="R3" s="40" t="str">
        <f aca="false">CONCATENATE(R$1,"_","Two_Hand_Weaponry")</f>
        <v>Jarl_Two_Hand_Weaponry</v>
      </c>
      <c r="S3" s="40" t="str">
        <f aca="false">CONCATENATE(S$1,"_","Two_Hand_Weaponry")</f>
        <v>Hersir_Two_Hand_Weaponry</v>
      </c>
      <c r="T3" s="40" t="str">
        <f aca="false">CONCATENATE(T$1,"_","Two_Hand_Weaponry")</f>
        <v>Hirdmen_Two_Hand_Weaponry</v>
      </c>
      <c r="U3" s="40" t="str">
        <f aca="false">CONCATENATE(U$1,"_","Two_Hand_Weaponry")</f>
        <v>Shield_Maiden_Two_Hand_Weaponry</v>
      </c>
      <c r="V3" s="40" t="str">
        <f aca="false">CONCATENATE(V$1,"_","Two_Hand_Weaponry")</f>
        <v>Berserker_Two_Hand_Weaponry</v>
      </c>
      <c r="W3" s="40" t="str">
        <f aca="false">CONCATENATE(W$1,"_","Two_Hand_Weaponry")</f>
        <v>Bondi_Two_Hand_Weaponry</v>
      </c>
      <c r="X3" s="40" t="str">
        <f aca="false">CONCATENATE(X$1,"_","Two_Hand_Weaponry")</f>
        <v>Celtic_Chief_Two_Hand_Weaponry</v>
      </c>
      <c r="Y3" s="40" t="str">
        <f aca="false">CONCATENATE(Y$1,"_","Two_Hand_Weaponry")</f>
        <v>Kern_Two_Hand_Weaponry</v>
      </c>
      <c r="Z3" s="40" t="str">
        <f aca="false">CONCATENATE(Z$1,"_","Two_Hand_Weaponry")</f>
        <v>Lucht_Tighe_Two_Hand_Weaponry</v>
      </c>
      <c r="AA3" s="40" t="str">
        <f aca="false">CONCATENATE(AA$1,"_","Two_Hand_Weaponry")</f>
        <v>Arab_General_Two_Hand_Weaponry</v>
      </c>
      <c r="AB3" s="40" t="str">
        <f aca="false">CONCATENATE(AB$1,"_","Two_Hand_Weaponry")</f>
        <v>Abna_al_dawla_infantry_Two_Hand_Weaponry</v>
      </c>
      <c r="AC3" s="40" t="str">
        <f aca="false">CONCATENATE(AC$1,"_","Two_Hand_Weaponry")</f>
        <v>Abna_al_dawla_skirmisher_Two_Hand_Weaponry</v>
      </c>
      <c r="AD3" s="40" t="str">
        <f aca="false">CONCATENATE(AD$1,"_","Two_Hand_Weaponry")</f>
        <v>Khurasaniyya_heavy_cavalry_Two_Hand_Weaponry</v>
      </c>
    </row>
    <row r="4" customFormat="false" ht="12.8" hidden="false" customHeight="false" outlineLevel="0" collapsed="false">
      <c r="A4" s="0" t="s">
        <v>249</v>
      </c>
      <c r="B4" s="0" t="s">
        <v>249</v>
      </c>
      <c r="C4" s="0" t="s">
        <v>249</v>
      </c>
      <c r="D4" s="0" t="s">
        <v>249</v>
      </c>
      <c r="F4" s="0" t="s">
        <v>249</v>
      </c>
      <c r="G4" s="0" t="s">
        <v>249</v>
      </c>
      <c r="H4" s="0" t="s">
        <v>249</v>
      </c>
      <c r="J4" s="0" t="s">
        <v>249</v>
      </c>
      <c r="K4" s="0" t="s">
        <v>249</v>
      </c>
      <c r="L4" s="0" t="s">
        <v>249</v>
      </c>
      <c r="M4" s="0" t="s">
        <v>249</v>
      </c>
      <c r="O4" s="0" t="s">
        <v>249</v>
      </c>
      <c r="Q4" s="0" t="s">
        <v>249</v>
      </c>
      <c r="R4" s="0" t="s">
        <v>249</v>
      </c>
      <c r="S4" s="0" t="s">
        <v>249</v>
      </c>
      <c r="T4" s="0" t="s">
        <v>249</v>
      </c>
      <c r="U4" s="0" t="s">
        <v>249</v>
      </c>
      <c r="V4" s="0" t="s">
        <v>249</v>
      </c>
      <c r="W4" s="0" t="s">
        <v>249</v>
      </c>
      <c r="X4" s="0" t="s">
        <v>249</v>
      </c>
      <c r="Y4" s="0" t="s">
        <v>249</v>
      </c>
      <c r="Z4" s="0" t="s">
        <v>249</v>
      </c>
      <c r="AA4" s="0" t="s">
        <v>249</v>
      </c>
      <c r="AB4" s="0" t="s">
        <v>249</v>
      </c>
    </row>
    <row r="5" customFormat="false" ht="12.8" hidden="false" customHeight="false" outlineLevel="0" collapsed="false">
      <c r="A5" s="0" t="s">
        <v>213</v>
      </c>
      <c r="B5" s="0" t="s">
        <v>213</v>
      </c>
      <c r="C5" s="0" t="s">
        <v>213</v>
      </c>
      <c r="L5" s="0" t="s">
        <v>213</v>
      </c>
      <c r="R5" s="0" t="s">
        <v>213</v>
      </c>
      <c r="S5" s="0" t="s">
        <v>213</v>
      </c>
      <c r="T5" s="0" t="s">
        <v>213</v>
      </c>
      <c r="U5" s="0" t="s">
        <v>213</v>
      </c>
      <c r="V5" s="0" t="s">
        <v>213</v>
      </c>
      <c r="X5" s="0" t="s">
        <v>419</v>
      </c>
      <c r="Z5" s="0" t="s">
        <v>419</v>
      </c>
    </row>
    <row r="11" customFormat="false" ht="12.8" hidden="false" customHeight="false" outlineLevel="0" collapsed="false">
      <c r="H11" s="0" t="s">
        <v>420</v>
      </c>
    </row>
    <row r="13" customFormat="false" ht="13.8" hidden="false" customHeight="false" outlineLevel="0" collapsed="false">
      <c r="A13" s="40" t="str">
        <f aca="false">CONCATENATE(A$1,"_","Weaponry")</f>
        <v>Earl_Weaponry</v>
      </c>
      <c r="B13" s="40" t="str">
        <f aca="false">CONCATENATE(B$1,"_","Weaponry")</f>
        <v>Thegn_Weaponry</v>
      </c>
      <c r="C13" s="40" t="str">
        <f aca="false">CONCATENATE(C$1,"_","Weaponry")</f>
        <v>Huscarl_Weaponry</v>
      </c>
      <c r="D13" s="40" t="str">
        <f aca="false">CONCATENATE(D$1,"_","Weaponry")</f>
        <v>Fyrd_Weaponry</v>
      </c>
      <c r="E13" s="40" t="str">
        <f aca="false">CONCATENATE(E$1,"_","Weaponry")</f>
        <v>Mounted_Duke_Weaponry</v>
      </c>
      <c r="F13" s="40" t="str">
        <f aca="false">CONCATENATE(F$1,"_","Weaponry")</f>
        <v>Norman_Duke_Weaponry</v>
      </c>
      <c r="G13" s="40" t="str">
        <f aca="false">CONCATENATE(G$1,"_","Weaponry")</f>
        <v>Mounted_Norman_Noble_Weaponry</v>
      </c>
      <c r="H13" s="40" t="str">
        <f aca="false">CONCATENATE(H$1,"_","Weaponry")</f>
        <v>Militie_Weaponry</v>
      </c>
      <c r="I13" s="40" t="str">
        <f aca="false">CONCATENATE(I$1,"_","Weaponry")</f>
        <v>Norman_Skirmisher_Weaponry</v>
      </c>
      <c r="J13" s="40" t="str">
        <f aca="false">CONCATENATE(J$1,"_","Weaponry")</f>
        <v>Mounted_Strategos_Weaponry</v>
      </c>
      <c r="K13" s="40" t="str">
        <f aca="false">CONCATENATE(K$1,"_","Weaponry")</f>
        <v>Strategos_Weaponry</v>
      </c>
      <c r="L13" s="40" t="str">
        <f aca="false">CONCATENATE(L$1,"_","Weaponry")</f>
        <v>Varangian_Guard_Weaponry</v>
      </c>
      <c r="M13" s="40" t="str">
        <f aca="false">CONCATENATE(M$1,"_","Weaponry")</f>
        <v>Thematic_Infantry_Weaponry</v>
      </c>
      <c r="N13" s="40" t="str">
        <f aca="false">CONCATENATE(N$1,"_","Weaponry")</f>
        <v>Theamtic_Skirmisher_Weaponry</v>
      </c>
      <c r="O13" s="40" t="str">
        <f aca="false">CONCATENATE(O$1,"_","Weaponry")</f>
        <v>Tagmatic_Infantry_Weaponry</v>
      </c>
      <c r="P13" s="40" t="str">
        <f aca="false">CONCATENATE(P$1,"_","Weaponry")</f>
        <v>Tagmatic_Skirmisher_Weaponry</v>
      </c>
      <c r="Q13" s="40" t="str">
        <f aca="false">CONCATENATE(Q$1,"_","Weaponry")</f>
        <v>Tagmatic_Cavalry_Weaponry</v>
      </c>
      <c r="R13" s="40" t="str">
        <f aca="false">CONCATENATE(R$1,"_","Weaponry")</f>
        <v>Jarl_Weaponry</v>
      </c>
      <c r="S13" s="40" t="str">
        <f aca="false">CONCATENATE(S$1,"_","Weaponry")</f>
        <v>Hersir_Weaponry</v>
      </c>
      <c r="T13" s="40" t="str">
        <f aca="false">CONCATENATE(T$1,"_","Weaponry")</f>
        <v>Hirdmen_Weaponry</v>
      </c>
      <c r="U13" s="40" t="str">
        <f aca="false">CONCATENATE(U$1,"_","Weaponry")</f>
        <v>Shield_Maiden_Weaponry</v>
      </c>
      <c r="V13" s="40" t="str">
        <f aca="false">CONCATENATE(V$1,"_","Weaponry")</f>
        <v>Berserker_Weaponry</v>
      </c>
      <c r="W13" s="40" t="str">
        <f aca="false">CONCATENATE(W$1,"_","Weaponry")</f>
        <v>Bondi_Weaponry</v>
      </c>
      <c r="X13" s="40" t="str">
        <f aca="false">CONCATENATE(X$1,"_","Weaponry")</f>
        <v>Celtic_Chief_Weaponry</v>
      </c>
      <c r="Y13" s="40" t="str">
        <f aca="false">CONCATENATE(Y$1,"_","Weaponry")</f>
        <v>Kern_Weaponry</v>
      </c>
      <c r="Z13" s="40" t="str">
        <f aca="false">CONCATENATE(Z$1,"_","Weaponry")</f>
        <v>Lucht_Tighe_Weaponry</v>
      </c>
      <c r="AA13" s="40" t="str">
        <f aca="false">CONCATENATE(AA$1,"_","Weaponry")</f>
        <v>Arab_General_Weaponry</v>
      </c>
      <c r="AB13" s="40" t="str">
        <f aca="false">CONCATENATE(AB$1,"_","Weaponry")</f>
        <v>Abna_al_dawla_infantry_Weaponry</v>
      </c>
      <c r="AC13" s="40" t="str">
        <f aca="false">CONCATENATE(AC$1,"_","Weaponry")</f>
        <v>Abna_al_dawla_skirmisher_Weaponry</v>
      </c>
      <c r="AD13" s="40" t="str">
        <f aca="false">CONCATENATE(AD$1,"_","Weaponry")</f>
        <v>Khurasaniyya_heavy_cavalry_Weaponry</v>
      </c>
    </row>
    <row r="14" customFormat="false" ht="12.8" hidden="false" customHeight="false" outlineLevel="0" collapsed="false">
      <c r="A14" s="0" t="s">
        <v>231</v>
      </c>
      <c r="B14" s="0" t="s">
        <v>231</v>
      </c>
      <c r="C14" s="0" t="s">
        <v>231</v>
      </c>
      <c r="D14" s="0" t="s">
        <v>231</v>
      </c>
      <c r="E14" s="0" t="s">
        <v>231</v>
      </c>
      <c r="F14" s="0" t="s">
        <v>231</v>
      </c>
      <c r="G14" s="0" t="s">
        <v>231</v>
      </c>
      <c r="H14" s="0" t="s">
        <v>231</v>
      </c>
      <c r="I14" s="0" t="s">
        <v>231</v>
      </c>
      <c r="J14" s="0" t="s">
        <v>231</v>
      </c>
      <c r="K14" s="0" t="s">
        <v>231</v>
      </c>
      <c r="L14" s="0" t="s">
        <v>231</v>
      </c>
      <c r="M14" s="0" t="s">
        <v>231</v>
      </c>
      <c r="N14" s="0" t="s">
        <v>231</v>
      </c>
      <c r="O14" s="0" t="s">
        <v>231</v>
      </c>
      <c r="P14" s="0" t="s">
        <v>231</v>
      </c>
      <c r="Q14" s="0" t="s">
        <v>231</v>
      </c>
      <c r="R14" s="0" t="s">
        <v>231</v>
      </c>
      <c r="S14" s="0" t="s">
        <v>231</v>
      </c>
      <c r="T14" s="0" t="s">
        <v>231</v>
      </c>
      <c r="U14" s="0" t="s">
        <v>231</v>
      </c>
      <c r="V14" s="0" t="s">
        <v>231</v>
      </c>
      <c r="W14" s="0" t="s">
        <v>231</v>
      </c>
      <c r="X14" s="0" t="s">
        <v>231</v>
      </c>
      <c r="Y14" s="0" t="s">
        <v>223</v>
      </c>
      <c r="Z14" s="0" t="s">
        <v>223</v>
      </c>
      <c r="AA14" s="0" t="s">
        <v>223</v>
      </c>
      <c r="AB14" s="0" t="s">
        <v>223</v>
      </c>
      <c r="AC14" s="0" t="s">
        <v>223</v>
      </c>
      <c r="AD14" s="0" t="s">
        <v>223</v>
      </c>
    </row>
    <row r="15" customFormat="false" ht="12.8" hidden="false" customHeight="false" outlineLevel="0" collapsed="false">
      <c r="A15" s="0" t="s">
        <v>223</v>
      </c>
      <c r="B15" s="0" t="s">
        <v>223</v>
      </c>
      <c r="C15" s="0" t="s">
        <v>223</v>
      </c>
      <c r="D15" s="0" t="s">
        <v>223</v>
      </c>
      <c r="E15" s="0" t="s">
        <v>223</v>
      </c>
      <c r="F15" s="0" t="s">
        <v>223</v>
      </c>
      <c r="G15" s="0" t="s">
        <v>223</v>
      </c>
      <c r="H15" s="0" t="s">
        <v>223</v>
      </c>
      <c r="I15" s="0" t="s">
        <v>223</v>
      </c>
      <c r="J15" s="0" t="s">
        <v>223</v>
      </c>
      <c r="K15" s="0" t="s">
        <v>223</v>
      </c>
      <c r="L15" s="0" t="s">
        <v>223</v>
      </c>
      <c r="M15" s="0" t="s">
        <v>223</v>
      </c>
      <c r="N15" s="0" t="s">
        <v>223</v>
      </c>
      <c r="O15" s="0" t="s">
        <v>223</v>
      </c>
      <c r="P15" s="0" t="s">
        <v>223</v>
      </c>
      <c r="Q15" s="0" t="s">
        <v>223</v>
      </c>
      <c r="R15" s="0" t="s">
        <v>223</v>
      </c>
      <c r="S15" s="0" t="s">
        <v>223</v>
      </c>
      <c r="T15" s="0" t="s">
        <v>223</v>
      </c>
      <c r="U15" s="0" t="s">
        <v>223</v>
      </c>
      <c r="V15" s="0" t="s">
        <v>223</v>
      </c>
      <c r="W15" s="0" t="s">
        <v>223</v>
      </c>
      <c r="X15" s="0" t="s">
        <v>223</v>
      </c>
      <c r="Y15" s="0" t="s">
        <v>231</v>
      </c>
      <c r="Z15" s="0" t="s">
        <v>231</v>
      </c>
      <c r="AA15" s="0" t="s">
        <v>251</v>
      </c>
      <c r="AB15" s="0" t="s">
        <v>251</v>
      </c>
      <c r="AC15" s="0" t="s">
        <v>253</v>
      </c>
      <c r="AD15" s="0" t="s">
        <v>236</v>
      </c>
    </row>
    <row r="16" customFormat="false" ht="12.8" hidden="false" customHeight="false" outlineLevel="0" collapsed="false">
      <c r="A16" s="0" t="s">
        <v>251</v>
      </c>
      <c r="B16" s="0" t="s">
        <v>251</v>
      </c>
      <c r="C16" s="0" t="s">
        <v>251</v>
      </c>
      <c r="D16" s="0" t="s">
        <v>251</v>
      </c>
      <c r="E16" s="0" t="s">
        <v>236</v>
      </c>
      <c r="F16" s="0" t="s">
        <v>239</v>
      </c>
      <c r="G16" s="0" t="s">
        <v>236</v>
      </c>
      <c r="H16" s="0" t="s">
        <v>251</v>
      </c>
      <c r="J16" s="0" t="s">
        <v>236</v>
      </c>
      <c r="K16" s="0" t="s">
        <v>239</v>
      </c>
      <c r="L16" s="0" t="s">
        <v>239</v>
      </c>
      <c r="M16" s="0" t="s">
        <v>251</v>
      </c>
      <c r="O16" s="0" t="s">
        <v>239</v>
      </c>
      <c r="P16" s="0" t="s">
        <v>253</v>
      </c>
      <c r="Q16" s="0" t="s">
        <v>236</v>
      </c>
      <c r="R16" s="0" t="s">
        <v>251</v>
      </c>
      <c r="S16" s="0" t="s">
        <v>251</v>
      </c>
      <c r="T16" s="0" t="s">
        <v>251</v>
      </c>
      <c r="U16" s="0" t="s">
        <v>251</v>
      </c>
      <c r="V16" s="0" t="s">
        <v>251</v>
      </c>
      <c r="W16" s="0" t="s">
        <v>251</v>
      </c>
      <c r="X16" s="0" t="s">
        <v>251</v>
      </c>
      <c r="Y16" s="0" t="s">
        <v>251</v>
      </c>
      <c r="Z16" s="0" t="s">
        <v>251</v>
      </c>
      <c r="AA16" s="0" t="s">
        <v>253</v>
      </c>
      <c r="AB16" s="0" t="s">
        <v>253</v>
      </c>
      <c r="AD16" s="0" t="s">
        <v>239</v>
      </c>
    </row>
    <row r="17" customFormat="false" ht="12.8" hidden="false" customHeight="false" outlineLevel="0" collapsed="false">
      <c r="A17" s="0" t="s">
        <v>253</v>
      </c>
      <c r="B17" s="0" t="s">
        <v>253</v>
      </c>
      <c r="C17" s="0" t="s">
        <v>253</v>
      </c>
      <c r="D17" s="0" t="s">
        <v>253</v>
      </c>
      <c r="E17" s="0" t="s">
        <v>239</v>
      </c>
      <c r="F17" s="0" t="s">
        <v>251</v>
      </c>
      <c r="G17" s="0" t="s">
        <v>239</v>
      </c>
      <c r="J17" s="0" t="s">
        <v>239</v>
      </c>
      <c r="K17" s="0" t="s">
        <v>251</v>
      </c>
      <c r="L17" s="0" t="s">
        <v>251</v>
      </c>
      <c r="O17" s="0" t="s">
        <v>251</v>
      </c>
      <c r="Q17" s="0" t="s">
        <v>239</v>
      </c>
      <c r="R17" s="0" t="s">
        <v>253</v>
      </c>
      <c r="S17" s="0" t="s">
        <v>253</v>
      </c>
      <c r="T17" s="0" t="s">
        <v>253</v>
      </c>
      <c r="U17" s="0" t="s">
        <v>253</v>
      </c>
      <c r="V17" s="0" t="s">
        <v>253</v>
      </c>
      <c r="X17" s="0" t="s">
        <v>253</v>
      </c>
      <c r="Z17" s="0" t="s">
        <v>253</v>
      </c>
      <c r="AD17" s="0" t="s">
        <v>251</v>
      </c>
    </row>
    <row r="18" customFormat="false" ht="12.8" hidden="false" customHeight="false" outlineLevel="0" collapsed="false">
      <c r="E18" s="0" t="s">
        <v>251</v>
      </c>
      <c r="F18" s="0" t="s">
        <v>253</v>
      </c>
      <c r="G18" s="0" t="s">
        <v>251</v>
      </c>
      <c r="J18" s="0" t="s">
        <v>251</v>
      </c>
      <c r="K18" s="0" t="s">
        <v>253</v>
      </c>
      <c r="L18" s="0" t="s">
        <v>253</v>
      </c>
      <c r="O18" s="0" t="s">
        <v>253</v>
      </c>
      <c r="Q18" s="0" t="s">
        <v>251</v>
      </c>
      <c r="AD18" s="0" t="s">
        <v>253</v>
      </c>
    </row>
    <row r="19" customFormat="false" ht="12.8" hidden="false" customHeight="false" outlineLevel="0" collapsed="false">
      <c r="E19" s="0" t="s">
        <v>253</v>
      </c>
      <c r="G19" s="0" t="s">
        <v>253</v>
      </c>
      <c r="J19" s="0" t="s">
        <v>253</v>
      </c>
      <c r="Q19" s="0" t="s">
        <v>253</v>
      </c>
    </row>
    <row r="21" customFormat="false" ht="13.8" hidden="false" customHeight="false" outlineLevel="0" collapsed="false">
      <c r="A21" s="40" t="str">
        <f aca="false">CONCATENATE(A$1,"_","Ranged_Weaponry")</f>
        <v>Earl_Ranged_Weaponry</v>
      </c>
      <c r="B21" s="40" t="str">
        <f aca="false">CONCATENATE(B$1,"_","Ranged_Weaponry")</f>
        <v>Thegn_Ranged_Weaponry</v>
      </c>
      <c r="C21" s="40" t="str">
        <f aca="false">CONCATENATE(C$1,"_","Ranged_Weaponry")</f>
        <v>Huscarl_Ranged_Weaponry</v>
      </c>
      <c r="D21" s="40" t="str">
        <f aca="false">CONCATENATE(D$1,"_","Ranged_Weaponry")</f>
        <v>Fyrd_Ranged_Weaponry</v>
      </c>
      <c r="E21" s="40" t="str">
        <f aca="false">CONCATENATE(E$1,"_","Ranged_Weaponry")</f>
        <v>Mounted_Duke_Ranged_Weaponry</v>
      </c>
      <c r="F21" s="40" t="str">
        <f aca="false">CONCATENATE(F$1,"_","Ranged_Weaponry")</f>
        <v>Norman_Duke_Ranged_Weaponry</v>
      </c>
      <c r="G21" s="40" t="str">
        <f aca="false">CONCATENATE(G$1,"_","Ranged_Weaponry")</f>
        <v>Mounted_Norman_Noble_Ranged_Weaponry</v>
      </c>
      <c r="H21" s="40" t="str">
        <f aca="false">CONCATENATE(H$1,"_","Ranged_Weaponry")</f>
        <v>Militie_Ranged_Weaponry</v>
      </c>
      <c r="I21" s="40" t="str">
        <f aca="false">CONCATENATE(I$1,"_","Ranged_Weaponry")</f>
        <v>Norman_Skirmisher_Ranged_Weaponry</v>
      </c>
      <c r="J21" s="40" t="str">
        <f aca="false">CONCATENATE(J$1,"_","Ranged_Weaponry")</f>
        <v>Mounted_Strategos_Ranged_Weaponry</v>
      </c>
      <c r="K21" s="40" t="str">
        <f aca="false">CONCATENATE(K$1,"_","Ranged_Weaponry")</f>
        <v>Strategos_Ranged_Weaponry</v>
      </c>
      <c r="L21" s="40" t="str">
        <f aca="false">CONCATENATE(L$1,"_","Ranged_Weaponry")</f>
        <v>Varangian_Guard_Ranged_Weaponry</v>
      </c>
      <c r="M21" s="40" t="str">
        <f aca="false">CONCATENATE(M$1,"_","Ranged_Weaponry")</f>
        <v>Thematic_Infantry_Ranged_Weaponry</v>
      </c>
      <c r="N21" s="40" t="str">
        <f aca="false">CONCATENATE(N$1,"_","Ranged_Weaponry")</f>
        <v>Theamtic_Skirmisher_Ranged_Weaponry</v>
      </c>
      <c r="O21" s="40" t="str">
        <f aca="false">CONCATENATE(O$1,"_","Ranged_Weaponry")</f>
        <v>Tagmatic_Infantry_Ranged_Weaponry</v>
      </c>
      <c r="P21" s="40" t="str">
        <f aca="false">CONCATENATE(P$1,"_","Ranged_Weaponry")</f>
        <v>Tagmatic_Skirmisher_Ranged_Weaponry</v>
      </c>
      <c r="Q21" s="40" t="str">
        <f aca="false">CONCATENATE(Q$1,"_","Ranged_Weaponry")</f>
        <v>Tagmatic_Cavalry_Ranged_Weaponry</v>
      </c>
      <c r="R21" s="40" t="str">
        <f aca="false">CONCATENATE(R$1,"_","Ranged_Weaponry")</f>
        <v>Jarl_Ranged_Weaponry</v>
      </c>
      <c r="S21" s="40" t="str">
        <f aca="false">CONCATENATE(S$1,"_","Ranged_Weaponry")</f>
        <v>Hersir_Ranged_Weaponry</v>
      </c>
      <c r="T21" s="40" t="str">
        <f aca="false">CONCATENATE(T$1,"_","Ranged_Weaponry")</f>
        <v>Hirdmen_Ranged_Weaponry</v>
      </c>
      <c r="U21" s="40" t="str">
        <f aca="false">CONCATENATE(U$1,"_","Ranged_Weaponry")</f>
        <v>Shield_Maiden_Ranged_Weaponry</v>
      </c>
      <c r="V21" s="40" t="str">
        <f aca="false">CONCATENATE(V$1,"_","Ranged_Weaponry")</f>
        <v>Berserker_Ranged_Weaponry</v>
      </c>
      <c r="W21" s="40" t="str">
        <f aca="false">CONCATENATE(W$1,"_","Ranged_Weaponry")</f>
        <v>Bondi_Ranged_Weaponry</v>
      </c>
      <c r="X21" s="40" t="str">
        <f aca="false">CONCATENATE(X$1,"_","Ranged_Weaponry")</f>
        <v>Celtic_Chief_Ranged_Weaponry</v>
      </c>
      <c r="Y21" s="40" t="str">
        <f aca="false">CONCATENATE(Y$1,"_","Ranged_Weaponry")</f>
        <v>Kern_Ranged_Weaponry</v>
      </c>
      <c r="Z21" s="40" t="str">
        <f aca="false">CONCATENATE(Z$1,"_","Ranged_Weaponry")</f>
        <v>Lucht_Tighe_Ranged_Weaponry</v>
      </c>
      <c r="AA21" s="40" t="str">
        <f aca="false">CONCATENATE(AA$1,"_","Ranged_Weaponry")</f>
        <v>Arab_General_Ranged_Weaponry</v>
      </c>
      <c r="AB21" s="40" t="str">
        <f aca="false">CONCATENATE(AB$1,"_","Ranged_Weaponry")</f>
        <v>Abna_al_dawla_infantry_Ranged_Weaponry</v>
      </c>
      <c r="AC21" s="40" t="str">
        <f aca="false">CONCATENATE(AC$1,"_","Ranged_Weaponry")</f>
        <v>Abna_al_dawla_skirmisher_Ranged_Weaponry</v>
      </c>
      <c r="AD21" s="40" t="str">
        <f aca="false">CONCATENATE(AD$1,"_","Ranged_Weaponry")</f>
        <v>Khurasaniyya_heavy_cavalry_Ranged_Weaponry</v>
      </c>
    </row>
    <row r="22" customFormat="false" ht="12.8" hidden="false" customHeight="false" outlineLevel="0" collapsed="false">
      <c r="A22" s="0" t="s">
        <v>183</v>
      </c>
      <c r="B22" s="0" t="s">
        <v>183</v>
      </c>
      <c r="C22" s="0" t="s">
        <v>183</v>
      </c>
      <c r="D22" s="0" t="s">
        <v>169</v>
      </c>
      <c r="E22" s="0" t="s">
        <v>183</v>
      </c>
      <c r="F22" s="0" t="s">
        <v>183</v>
      </c>
      <c r="G22" s="0" t="s">
        <v>183</v>
      </c>
      <c r="H22" s="0" t="s">
        <v>183</v>
      </c>
      <c r="I22" s="0" t="s">
        <v>169</v>
      </c>
      <c r="J22" s="0" t="s">
        <v>183</v>
      </c>
      <c r="K22" s="0" t="s">
        <v>183</v>
      </c>
      <c r="L22" s="0" t="s">
        <v>183</v>
      </c>
      <c r="M22" s="0" t="s">
        <v>183</v>
      </c>
      <c r="N22" s="0" t="s">
        <v>169</v>
      </c>
      <c r="O22" s="0" t="s">
        <v>183</v>
      </c>
      <c r="P22" s="0" t="s">
        <v>183</v>
      </c>
      <c r="Q22" s="0" t="s">
        <v>183</v>
      </c>
      <c r="R22" s="0" t="s">
        <v>183</v>
      </c>
      <c r="S22" s="0" t="s">
        <v>183</v>
      </c>
      <c r="T22" s="0" t="s">
        <v>169</v>
      </c>
      <c r="U22" s="0" t="s">
        <v>183</v>
      </c>
      <c r="W22" s="0" t="s">
        <v>169</v>
      </c>
      <c r="X22" s="0" t="s">
        <v>169</v>
      </c>
      <c r="Y22" s="0" t="s">
        <v>169</v>
      </c>
      <c r="Z22" s="0" t="s">
        <v>169</v>
      </c>
      <c r="AA22" s="0" t="s">
        <v>169</v>
      </c>
      <c r="AC22" s="0" t="s">
        <v>169</v>
      </c>
      <c r="AD22" s="0" t="s">
        <v>183</v>
      </c>
    </row>
    <row r="23" customFormat="false" ht="12.8" hidden="false" customHeight="false" outlineLevel="0" collapsed="false">
      <c r="D23" s="0" t="s">
        <v>197</v>
      </c>
      <c r="I23" s="0" t="s">
        <v>173</v>
      </c>
      <c r="N23" s="0" t="s">
        <v>197</v>
      </c>
      <c r="P23" s="0" t="s">
        <v>169</v>
      </c>
      <c r="Q23" s="0" t="s">
        <v>169</v>
      </c>
      <c r="T23" s="0" t="s">
        <v>183</v>
      </c>
      <c r="W23" s="0" t="s">
        <v>183</v>
      </c>
      <c r="X23" s="0" t="s">
        <v>183</v>
      </c>
      <c r="Y23" s="0" t="s">
        <v>183</v>
      </c>
      <c r="Z23" s="0" t="s">
        <v>183</v>
      </c>
    </row>
    <row r="24" customFormat="false" ht="12.8" hidden="false" customHeight="false" outlineLevel="0" collapsed="false">
      <c r="D24" s="0" t="s">
        <v>183</v>
      </c>
      <c r="N24" s="0" t="s">
        <v>183</v>
      </c>
    </row>
    <row r="26" customFormat="false" ht="13.8" hidden="false" customHeight="false" outlineLevel="0" collapsed="false">
      <c r="A26" s="40" t="str">
        <f aca="false">CONCATENATE(A$1,"_","Armour")</f>
        <v>Earl_Armour</v>
      </c>
      <c r="B26" s="40" t="str">
        <f aca="false">CONCATENATE(B$1,"_","Armour")</f>
        <v>Thegn_Armour</v>
      </c>
      <c r="C26" s="40" t="str">
        <f aca="false">CONCATENATE(C$1,"_","Armour")</f>
        <v>Huscarl_Armour</v>
      </c>
      <c r="D26" s="40" t="str">
        <f aca="false">CONCATENATE(D$1,"_","Armour")</f>
        <v>Fyrd_Armour</v>
      </c>
      <c r="E26" s="40" t="str">
        <f aca="false">CONCATENATE(E$1,"_","Armour")</f>
        <v>Mounted_Duke_Armour</v>
      </c>
      <c r="F26" s="40" t="str">
        <f aca="false">CONCATENATE(F$1,"_","Armour")</f>
        <v>Norman_Duke_Armour</v>
      </c>
      <c r="G26" s="40" t="str">
        <f aca="false">CONCATENATE(G$1,"_","Armour")</f>
        <v>Mounted_Norman_Noble_Armour</v>
      </c>
      <c r="H26" s="40" t="str">
        <f aca="false">CONCATENATE(H$1,"_","Armour")</f>
        <v>Militie_Armour</v>
      </c>
      <c r="I26" s="40" t="str">
        <f aca="false">CONCATENATE(I$1,"_","Armour")</f>
        <v>Norman_Skirmisher_Armour</v>
      </c>
      <c r="J26" s="40" t="str">
        <f aca="false">CONCATENATE(J$1,"_","Armour")</f>
        <v>Mounted_Strategos_Armour</v>
      </c>
      <c r="K26" s="40" t="str">
        <f aca="false">CONCATENATE(K$1,"_","Armour")</f>
        <v>Strategos_Armour</v>
      </c>
      <c r="L26" s="40" t="str">
        <f aca="false">CONCATENATE(L$1,"_","Armour")</f>
        <v>Varangian_Guard_Armour</v>
      </c>
      <c r="M26" s="40" t="str">
        <f aca="false">CONCATENATE(M$1,"_","Armour")</f>
        <v>Thematic_Infantry_Armour</v>
      </c>
      <c r="N26" s="40" t="str">
        <f aca="false">CONCATENATE(N$1,"_","Armour")</f>
        <v>Theamtic_Skirmisher_Armour</v>
      </c>
      <c r="O26" s="40" t="str">
        <f aca="false">CONCATENATE(O$1,"_","Armour")</f>
        <v>Tagmatic_Infantry_Armour</v>
      </c>
      <c r="P26" s="40" t="str">
        <f aca="false">CONCATENATE(P$1,"_","Armour")</f>
        <v>Tagmatic_Skirmisher_Armour</v>
      </c>
      <c r="Q26" s="40" t="str">
        <f aca="false">CONCATENATE(Q$1,"_","Armour")</f>
        <v>Tagmatic_Cavalry_Armour</v>
      </c>
      <c r="R26" s="40" t="str">
        <f aca="false">CONCATENATE(R$1,"_","Armour")</f>
        <v>Jarl_Armour</v>
      </c>
      <c r="S26" s="40" t="str">
        <f aca="false">CONCATENATE(S$1,"_","Armour")</f>
        <v>Hersir_Armour</v>
      </c>
      <c r="T26" s="40" t="str">
        <f aca="false">CONCATENATE(T$1,"_","Armour")</f>
        <v>Hirdmen_Armour</v>
      </c>
      <c r="U26" s="40" t="str">
        <f aca="false">CONCATENATE(U$1,"_","Armour")</f>
        <v>Shield_Maiden_Armour</v>
      </c>
      <c r="V26" s="40" t="str">
        <f aca="false">CONCATENATE(V$1,"_","Armour")</f>
        <v>Berserker_Armour</v>
      </c>
      <c r="W26" s="40" t="str">
        <f aca="false">CONCATENATE(W$1,"_","Armour")</f>
        <v>Bondi_Armour</v>
      </c>
      <c r="X26" s="40" t="str">
        <f aca="false">CONCATENATE(X$1,"_","Armour")</f>
        <v>Celtic_Chief_Armour</v>
      </c>
      <c r="Y26" s="40" t="str">
        <f aca="false">CONCATENATE(Y$1,"_","Armour")</f>
        <v>Kern_Armour</v>
      </c>
      <c r="Z26" s="40" t="str">
        <f aca="false">CONCATENATE(Z$1,"_","Armour")</f>
        <v>Lucht_Tighe_Armour</v>
      </c>
      <c r="AA26" s="40" t="str">
        <f aca="false">CONCATENATE(AA$1,"_","Armour")</f>
        <v>Arab_General_Armour</v>
      </c>
      <c r="AB26" s="40" t="str">
        <f aca="false">CONCATENATE(AB$1,"_","Armour")</f>
        <v>Abna_al_dawla_infantry_Armour</v>
      </c>
      <c r="AC26" s="40" t="str">
        <f aca="false">CONCATENATE(AC$1,"_","Armour")</f>
        <v>Abna_al_dawla_skirmisher_Armour</v>
      </c>
      <c r="AD26" s="40" t="str">
        <f aca="false">CONCATENATE(AD$1,"_","Armour")</f>
        <v>Khurasaniyya_heavy_cavalry_Armour</v>
      </c>
    </row>
    <row r="27" customFormat="false" ht="12.8" hidden="false" customHeight="false" outlineLevel="0" collapsed="false">
      <c r="A27" s="0" t="s">
        <v>403</v>
      </c>
      <c r="B27" s="0" t="s">
        <v>403</v>
      </c>
      <c r="C27" s="0" t="s">
        <v>403</v>
      </c>
      <c r="E27" s="0" t="s">
        <v>403</v>
      </c>
      <c r="F27" s="0" t="s">
        <v>403</v>
      </c>
      <c r="G27" s="0" t="s">
        <v>403</v>
      </c>
      <c r="H27" s="0" t="s">
        <v>407</v>
      </c>
      <c r="I27" s="0" t="s">
        <v>407</v>
      </c>
      <c r="J27" s="0" t="s">
        <v>403</v>
      </c>
      <c r="K27" s="0" t="s">
        <v>403</v>
      </c>
      <c r="L27" s="0" t="s">
        <v>403</v>
      </c>
      <c r="M27" s="0" t="s">
        <v>407</v>
      </c>
      <c r="N27" s="0" t="s">
        <v>407</v>
      </c>
      <c r="O27" s="0" t="s">
        <v>403</v>
      </c>
      <c r="P27" s="0" t="s">
        <v>403</v>
      </c>
      <c r="Q27" s="0" t="s">
        <v>403</v>
      </c>
      <c r="R27" s="0" t="s">
        <v>403</v>
      </c>
      <c r="S27" s="0" t="s">
        <v>403</v>
      </c>
      <c r="T27" s="0" t="s">
        <v>403</v>
      </c>
      <c r="U27" s="0" t="s">
        <v>403</v>
      </c>
      <c r="X27" s="0" t="s">
        <v>403</v>
      </c>
      <c r="Y27" s="63" t="s">
        <v>407</v>
      </c>
      <c r="Z27" s="63" t="s">
        <v>407</v>
      </c>
      <c r="AA27" s="63" t="s">
        <v>405</v>
      </c>
      <c r="AB27" s="63" t="s">
        <v>405</v>
      </c>
      <c r="AC27" s="63" t="s">
        <v>407</v>
      </c>
      <c r="AD27" s="63" t="s">
        <v>405</v>
      </c>
    </row>
    <row r="28" customFormat="false" ht="12.8" hidden="false" customHeight="false" outlineLevel="0" collapsed="false">
      <c r="A28" s="0" t="s">
        <v>407</v>
      </c>
      <c r="B28" s="0" t="s">
        <v>407</v>
      </c>
      <c r="C28" s="0" t="s">
        <v>407</v>
      </c>
      <c r="E28" s="0" t="s">
        <v>407</v>
      </c>
      <c r="F28" s="0" t="s">
        <v>407</v>
      </c>
      <c r="G28" s="0" t="s">
        <v>407</v>
      </c>
      <c r="J28" s="0" t="s">
        <v>405</v>
      </c>
      <c r="K28" s="0" t="s">
        <v>405</v>
      </c>
      <c r="L28" s="0" t="s">
        <v>405</v>
      </c>
      <c r="O28" s="0" t="s">
        <v>405</v>
      </c>
      <c r="P28" s="0" t="s">
        <v>405</v>
      </c>
      <c r="Q28" s="0" t="s">
        <v>405</v>
      </c>
      <c r="R28" s="0" t="s">
        <v>407</v>
      </c>
      <c r="S28" s="0" t="s">
        <v>407</v>
      </c>
      <c r="T28" s="0" t="s">
        <v>407</v>
      </c>
      <c r="U28" s="0" t="s">
        <v>407</v>
      </c>
      <c r="X28" s="0" t="s">
        <v>407</v>
      </c>
      <c r="Y28" s="63"/>
      <c r="Z28" s="0" t="s">
        <v>403</v>
      </c>
      <c r="AA28" s="63" t="s">
        <v>407</v>
      </c>
      <c r="AB28" s="63" t="s">
        <v>407</v>
      </c>
      <c r="AD28" s="63" t="s">
        <v>407</v>
      </c>
    </row>
    <row r="29" customFormat="false" ht="12.8" hidden="false" customHeight="false" outlineLevel="0" collapsed="false">
      <c r="A29" s="0" t="s">
        <v>412</v>
      </c>
      <c r="B29" s="0" t="s">
        <v>412</v>
      </c>
      <c r="C29" s="0" t="s">
        <v>412</v>
      </c>
      <c r="E29" s="0" t="s">
        <v>412</v>
      </c>
      <c r="F29" s="0" t="s">
        <v>412</v>
      </c>
      <c r="G29" s="0" t="s">
        <v>412</v>
      </c>
      <c r="J29" s="0" t="s">
        <v>407</v>
      </c>
      <c r="K29" s="0" t="s">
        <v>407</v>
      </c>
      <c r="L29" s="0" t="s">
        <v>407</v>
      </c>
      <c r="O29" s="0" t="s">
        <v>407</v>
      </c>
      <c r="P29" s="0" t="s">
        <v>407</v>
      </c>
      <c r="Q29" s="0" t="s">
        <v>407</v>
      </c>
      <c r="R29" s="0" t="s">
        <v>412</v>
      </c>
      <c r="S29" s="0" t="s">
        <v>412</v>
      </c>
      <c r="T29" s="0" t="s">
        <v>412</v>
      </c>
      <c r="U29" s="0" t="s">
        <v>412</v>
      </c>
      <c r="X29" s="0" t="s">
        <v>412</v>
      </c>
      <c r="AA29" s="64" t="s">
        <v>415</v>
      </c>
      <c r="AB29" s="64" t="s">
        <v>415</v>
      </c>
      <c r="AC29" s="63"/>
      <c r="AD29" s="64" t="s">
        <v>415</v>
      </c>
    </row>
    <row r="30" customFormat="false" ht="12.8" hidden="false" customHeight="false" outlineLevel="0" collapsed="false">
      <c r="J30" s="64" t="s">
        <v>415</v>
      </c>
      <c r="K30" s="64" t="s">
        <v>415</v>
      </c>
      <c r="L30" s="64" t="s">
        <v>415</v>
      </c>
      <c r="O30" s="64" t="s">
        <v>415</v>
      </c>
      <c r="P30" s="64" t="s">
        <v>415</v>
      </c>
      <c r="Q30" s="64" t="s">
        <v>415</v>
      </c>
      <c r="Y30" s="64"/>
      <c r="Z30" s="64"/>
      <c r="AA30" s="49" t="s">
        <v>403</v>
      </c>
      <c r="AB30" s="49" t="s">
        <v>403</v>
      </c>
      <c r="AC30" s="63"/>
      <c r="AD30" s="49" t="s">
        <v>403</v>
      </c>
    </row>
    <row r="31" customFormat="false" ht="12.8" hidden="false" customHeight="false" outlineLevel="0" collapsed="false">
      <c r="J31" s="0" t="s">
        <v>412</v>
      </c>
      <c r="K31" s="0" t="s">
        <v>412</v>
      </c>
      <c r="L31" s="0" t="s">
        <v>412</v>
      </c>
      <c r="O31" s="0" t="s">
        <v>412</v>
      </c>
      <c r="P31" s="0" t="s">
        <v>412</v>
      </c>
      <c r="Q31" s="0" t="s">
        <v>412</v>
      </c>
      <c r="AA31" s="0" t="s">
        <v>412</v>
      </c>
      <c r="AB31" s="0" t="s">
        <v>412</v>
      </c>
      <c r="AC31" s="63"/>
      <c r="AD31" s="0" t="s">
        <v>412</v>
      </c>
    </row>
    <row r="32" customFormat="false" ht="12.8" hidden="false" customHeight="false" outlineLevel="0" collapsed="false">
      <c r="AB32" s="64"/>
      <c r="AC32" s="64"/>
      <c r="AD32" s="64"/>
    </row>
    <row r="34" customFormat="false" ht="12.8" hidden="false" customHeight="false" outlineLevel="0" collapsed="false">
      <c r="K34" s="64"/>
      <c r="L34" s="64"/>
      <c r="O34" s="64"/>
      <c r="P34" s="64"/>
      <c r="Q34" s="64"/>
    </row>
    <row r="35" customFormat="false" ht="12.8" hidden="false" customHeight="false" outlineLevel="0" collapsed="false">
      <c r="K35" s="49"/>
      <c r="L35" s="49"/>
      <c r="O35" s="49"/>
      <c r="P35" s="49"/>
      <c r="Q35" s="49"/>
    </row>
    <row r="36" customFormat="false" ht="13.8" hidden="false" customHeight="false" outlineLevel="0" collapsed="false">
      <c r="A36" s="40" t="str">
        <f aca="false">CONCATENATE(A$1,"_","Shield")</f>
        <v>Earl_Shield</v>
      </c>
      <c r="B36" s="40" t="str">
        <f aca="false">CONCATENATE(B$1,"_","Shield")</f>
        <v>Thegn_Shield</v>
      </c>
      <c r="C36" s="40" t="str">
        <f aca="false">CONCATENATE(C$1,"_","Shield")</f>
        <v>Huscarl_Shield</v>
      </c>
      <c r="D36" s="40" t="str">
        <f aca="false">CONCATENATE(D$1,"_","Shield")</f>
        <v>Fyrd_Shield</v>
      </c>
      <c r="E36" s="40" t="str">
        <f aca="false">CONCATENATE(E$1,"_","Shield")</f>
        <v>Mounted_Duke_Shield</v>
      </c>
      <c r="F36" s="40" t="str">
        <f aca="false">CONCATENATE(F$1,"_","Shield")</f>
        <v>Norman_Duke_Shield</v>
      </c>
      <c r="G36" s="40" t="str">
        <f aca="false">CONCATENATE(G$1,"_","Shield")</f>
        <v>Mounted_Norman_Noble_Shield</v>
      </c>
      <c r="H36" s="40" t="str">
        <f aca="false">CONCATENATE(H$1,"_","Shield")</f>
        <v>Militie_Shield</v>
      </c>
      <c r="I36" s="40" t="str">
        <f aca="false">CONCATENATE(I$1,"_","Shield")</f>
        <v>Norman_Skirmisher_Shield</v>
      </c>
      <c r="J36" s="40" t="str">
        <f aca="false">CONCATENATE(J$1,"_","Shield")</f>
        <v>Mounted_Strategos_Shield</v>
      </c>
      <c r="K36" s="40" t="str">
        <f aca="false">CONCATENATE(K$1,"_","Shield")</f>
        <v>Strategos_Shield</v>
      </c>
      <c r="L36" s="40" t="str">
        <f aca="false">CONCATENATE(L$1,"_","Shield")</f>
        <v>Varangian_Guard_Shield</v>
      </c>
      <c r="M36" s="40" t="str">
        <f aca="false">CONCATENATE(M$1,"_","Shield")</f>
        <v>Thematic_Infantry_Shield</v>
      </c>
      <c r="N36" s="40" t="str">
        <f aca="false">CONCATENATE(N$1,"_","Shield")</f>
        <v>Theamtic_Skirmisher_Shield</v>
      </c>
      <c r="O36" s="40" t="str">
        <f aca="false">CONCATENATE(O$1,"_","Shield")</f>
        <v>Tagmatic_Infantry_Shield</v>
      </c>
      <c r="P36" s="40" t="str">
        <f aca="false">CONCATENATE(P$1,"_","Shield")</f>
        <v>Tagmatic_Skirmisher_Shield</v>
      </c>
      <c r="Q36" s="40" t="str">
        <f aca="false">CONCATENATE(Q$1,"_","Shield")</f>
        <v>Tagmatic_Cavalry_Shield</v>
      </c>
      <c r="R36" s="40" t="str">
        <f aca="false">CONCATENATE(R$1,"_","Shield")</f>
        <v>Jarl_Shield</v>
      </c>
      <c r="S36" s="40" t="str">
        <f aca="false">CONCATENATE(S$1,"_","Shield")</f>
        <v>Hersir_Shield</v>
      </c>
      <c r="T36" s="40" t="str">
        <f aca="false">CONCATENATE(T$1,"_","Shield")</f>
        <v>Hirdmen_Shield</v>
      </c>
      <c r="U36" s="40" t="str">
        <f aca="false">CONCATENATE(U$1,"_","Shield")</f>
        <v>Shield_Maiden_Shield</v>
      </c>
      <c r="V36" s="40" t="str">
        <f aca="false">CONCATENATE(V$1,"_","Shield")</f>
        <v>Berserker_Shield</v>
      </c>
      <c r="W36" s="40" t="str">
        <f aca="false">CONCATENATE(W$1,"_","Shield")</f>
        <v>Bondi_Shield</v>
      </c>
      <c r="X36" s="40" t="str">
        <f aca="false">CONCATENATE(X$1,"_","Shield")</f>
        <v>Celtic_Chief_Shield</v>
      </c>
      <c r="Y36" s="40" t="str">
        <f aca="false">CONCATENATE(Y$1,"_","Shield")</f>
        <v>Kern_Shield</v>
      </c>
      <c r="Z36" s="40" t="str">
        <f aca="false">CONCATENATE(Z$1,"_","Shield")</f>
        <v>Lucht_Tighe_Shield</v>
      </c>
      <c r="AA36" s="40" t="str">
        <f aca="false">CONCATENATE(AA$1,"_","Shield")</f>
        <v>Arab_General_Shield</v>
      </c>
      <c r="AB36" s="40" t="str">
        <f aca="false">CONCATENATE(AB$1,"_","Shield")</f>
        <v>Abna_al_dawla_infantry_Shield</v>
      </c>
      <c r="AC36" s="40" t="str">
        <f aca="false">CONCATENATE(AC$1,"_","Shield")</f>
        <v>Abna_al_dawla_skirmisher_Shield</v>
      </c>
      <c r="AD36" s="40" t="str">
        <f aca="false">CONCATENATE(AD$1,"_","Shield")</f>
        <v>Khurasaniyya_heavy_cavalry_Shield</v>
      </c>
    </row>
    <row r="37" customFormat="false" ht="12.8" hidden="false" customHeight="false" outlineLevel="0" collapsed="false">
      <c r="A37" s="0" t="s">
        <v>408</v>
      </c>
      <c r="B37" s="0" t="s">
        <v>408</v>
      </c>
      <c r="C37" s="0" t="s">
        <v>408</v>
      </c>
      <c r="D37" s="0" t="s">
        <v>408</v>
      </c>
      <c r="E37" s="0" t="s">
        <v>408</v>
      </c>
      <c r="F37" s="0" t="s">
        <v>408</v>
      </c>
      <c r="G37" s="0" t="s">
        <v>408</v>
      </c>
      <c r="H37" s="0" t="s">
        <v>408</v>
      </c>
      <c r="I37" s="0" t="s">
        <v>408</v>
      </c>
      <c r="J37" s="0" t="s">
        <v>408</v>
      </c>
      <c r="K37" s="0" t="s">
        <v>408</v>
      </c>
      <c r="L37" s="0" t="s">
        <v>408</v>
      </c>
      <c r="M37" s="0" t="s">
        <v>408</v>
      </c>
      <c r="N37" s="0" t="s">
        <v>408</v>
      </c>
      <c r="O37" s="0" t="s">
        <v>408</v>
      </c>
      <c r="P37" s="0" t="s">
        <v>408</v>
      </c>
      <c r="Q37" s="0" t="s">
        <v>408</v>
      </c>
      <c r="R37" s="0" t="s">
        <v>408</v>
      </c>
      <c r="S37" s="0" t="s">
        <v>408</v>
      </c>
      <c r="T37" s="0" t="s">
        <v>408</v>
      </c>
      <c r="U37" s="0" t="s">
        <v>408</v>
      </c>
      <c r="V37" s="0" t="s">
        <v>408</v>
      </c>
      <c r="W37" s="0" t="s">
        <v>408</v>
      </c>
      <c r="X37" s="0" t="s">
        <v>408</v>
      </c>
      <c r="Y37" s="0" t="s">
        <v>408</v>
      </c>
      <c r="Z37" s="0" t="s">
        <v>408</v>
      </c>
      <c r="AA37" s="0" t="s">
        <v>408</v>
      </c>
      <c r="AB37" s="0" t="s">
        <v>408</v>
      </c>
      <c r="AC37" s="0" t="s">
        <v>408</v>
      </c>
      <c r="AD37" s="0" t="s">
        <v>408</v>
      </c>
    </row>
    <row r="38" customFormat="false" ht="12.8" hidden="false" customHeight="false" outlineLevel="0" collapsed="false">
      <c r="A38" s="0" t="s">
        <v>410</v>
      </c>
      <c r="B38" s="0" t="s">
        <v>410</v>
      </c>
      <c r="C38" s="0" t="s">
        <v>410</v>
      </c>
      <c r="D38" s="0" t="s">
        <v>410</v>
      </c>
      <c r="E38" s="0" t="s">
        <v>410</v>
      </c>
      <c r="F38" s="0" t="s">
        <v>410</v>
      </c>
      <c r="G38" s="0" t="s">
        <v>410</v>
      </c>
      <c r="H38" s="0" t="s">
        <v>410</v>
      </c>
      <c r="I38" s="0" t="s">
        <v>410</v>
      </c>
      <c r="J38" s="0" t="s">
        <v>410</v>
      </c>
      <c r="K38" s="0" t="s">
        <v>410</v>
      </c>
      <c r="L38" s="0" t="s">
        <v>410</v>
      </c>
      <c r="O38" s="0" t="s">
        <v>410</v>
      </c>
      <c r="P38" s="0" t="s">
        <v>410</v>
      </c>
      <c r="Q38" s="0" t="s">
        <v>410</v>
      </c>
      <c r="R38" s="0" t="s">
        <v>410</v>
      </c>
      <c r="S38" s="0" t="s">
        <v>410</v>
      </c>
      <c r="T38" s="0" t="s">
        <v>410</v>
      </c>
      <c r="U38" s="0" t="s">
        <v>410</v>
      </c>
      <c r="V38" s="0" t="s">
        <v>410</v>
      </c>
      <c r="W38" s="0" t="s">
        <v>410</v>
      </c>
      <c r="X38" s="0" t="s">
        <v>410</v>
      </c>
      <c r="Y38" s="0" t="s">
        <v>418</v>
      </c>
      <c r="Z38" s="0" t="s">
        <v>418</v>
      </c>
      <c r="AA38" s="0" t="s">
        <v>410</v>
      </c>
      <c r="AB38" s="0" t="s">
        <v>410</v>
      </c>
      <c r="AD38" s="0" t="s">
        <v>410</v>
      </c>
    </row>
    <row r="39" customFormat="false" ht="12.8" hidden="false" customHeight="false" outlineLevel="0" collapsed="false">
      <c r="K39" s="49"/>
      <c r="L39" s="49"/>
      <c r="O39" s="49"/>
      <c r="P39" s="49"/>
      <c r="Q39" s="49"/>
      <c r="X39" s="0" t="s">
        <v>418</v>
      </c>
    </row>
    <row r="40" customFormat="false" ht="12.8" hidden="false" customHeight="false" outlineLevel="0" collapsed="false">
      <c r="K40" s="49"/>
      <c r="L40" s="49"/>
      <c r="O40" s="49"/>
      <c r="P40" s="49"/>
      <c r="Q40" s="49"/>
    </row>
    <row r="41" customFormat="false" ht="13.8" hidden="false" customHeight="false" outlineLevel="0" collapsed="false">
      <c r="A41" s="40" t="str">
        <f aca="false">CONCATENATE(A$1,"_","Helmet")</f>
        <v>Earl_Helmet</v>
      </c>
      <c r="B41" s="40" t="str">
        <f aca="false">CONCATENATE(B$1,"_","Helmet")</f>
        <v>Thegn_Helmet</v>
      </c>
      <c r="C41" s="40" t="str">
        <f aca="false">CONCATENATE(C$1,"_","Helmet")</f>
        <v>Huscarl_Helmet</v>
      </c>
      <c r="D41" s="40" t="str">
        <f aca="false">CONCATENATE(D$1,"_","Helmet")</f>
        <v>Fyrd_Helmet</v>
      </c>
      <c r="E41" s="40" t="str">
        <f aca="false">CONCATENATE(E$1,"_","Helmet")</f>
        <v>Mounted_Duke_Helmet</v>
      </c>
      <c r="F41" s="40" t="str">
        <f aca="false">CONCATENATE(F$1,"_","Helmet")</f>
        <v>Norman_Duke_Helmet</v>
      </c>
      <c r="G41" s="40" t="str">
        <f aca="false">CONCATENATE(G$1,"_","Helmet")</f>
        <v>Mounted_Norman_Noble_Helmet</v>
      </c>
      <c r="H41" s="40" t="str">
        <f aca="false">CONCATENATE(H$1,"_","Helmet")</f>
        <v>Militie_Helmet</v>
      </c>
      <c r="I41" s="40" t="str">
        <f aca="false">CONCATENATE(I$1,"_","Helmet")</f>
        <v>Norman_Skirmisher_Helmet</v>
      </c>
      <c r="J41" s="40" t="str">
        <f aca="false">CONCATENATE(J$1,"_","Helmet")</f>
        <v>Mounted_Strategos_Helmet</v>
      </c>
      <c r="K41" s="40" t="str">
        <f aca="false">CONCATENATE(K$1,"_","Helmet")</f>
        <v>Strategos_Helmet</v>
      </c>
      <c r="L41" s="40" t="str">
        <f aca="false">CONCATENATE(L$1,"_","Helmet")</f>
        <v>Varangian_Guard_Helmet</v>
      </c>
      <c r="M41" s="40" t="str">
        <f aca="false">CONCATENATE(M$1,"_","Helmet")</f>
        <v>Thematic_Infantry_Helmet</v>
      </c>
      <c r="N41" s="40" t="str">
        <f aca="false">CONCATENATE(N$1,"_","Helmet")</f>
        <v>Theamtic_Skirmisher_Helmet</v>
      </c>
      <c r="O41" s="40" t="str">
        <f aca="false">CONCATENATE(O$1,"_","Helmet")</f>
        <v>Tagmatic_Infantry_Helmet</v>
      </c>
      <c r="P41" s="40" t="str">
        <f aca="false">CONCATENATE(P$1,"_","Helmet")</f>
        <v>Tagmatic_Skirmisher_Helmet</v>
      </c>
      <c r="Q41" s="40" t="str">
        <f aca="false">CONCATENATE(Q$1,"_","Helmet")</f>
        <v>Tagmatic_Cavalry_Helmet</v>
      </c>
      <c r="R41" s="40" t="str">
        <f aca="false">CONCATENATE(R$1,"_","Helmet")</f>
        <v>Jarl_Helmet</v>
      </c>
      <c r="S41" s="40" t="str">
        <f aca="false">CONCATENATE(S$1,"_","Helmet")</f>
        <v>Hersir_Helmet</v>
      </c>
      <c r="T41" s="40" t="str">
        <f aca="false">CONCATENATE(T$1,"_","Helmet")</f>
        <v>Hirdmen_Helmet</v>
      </c>
      <c r="U41" s="40" t="str">
        <f aca="false">CONCATENATE(U$1,"_","Helmet")</f>
        <v>Shield_Maiden_Helmet</v>
      </c>
      <c r="V41" s="40" t="str">
        <f aca="false">CONCATENATE(V$1,"_","Helmet")</f>
        <v>Berserker_Helmet</v>
      </c>
      <c r="W41" s="40" t="str">
        <f aca="false">CONCATENATE(W$1,"_","Helmet")</f>
        <v>Bondi_Helmet</v>
      </c>
      <c r="X41" s="40" t="str">
        <f aca="false">CONCATENATE(X$1,"_","Helmet")</f>
        <v>Celtic_Chief_Helmet</v>
      </c>
      <c r="Y41" s="40" t="str">
        <f aca="false">CONCATENATE(Y$1,"_","Helmet")</f>
        <v>Kern_Helmet</v>
      </c>
      <c r="Z41" s="40" t="str">
        <f aca="false">CONCATENATE(Z$1,"_","Helmet")</f>
        <v>Lucht_Tighe_Helmet</v>
      </c>
      <c r="AA41" s="40" t="str">
        <f aca="false">CONCATENATE(AA$1,"_","Helmet")</f>
        <v>Arab_General_Helmet</v>
      </c>
      <c r="AB41" s="40" t="str">
        <f aca="false">CONCATENATE(AB$1,"_","Helmet")</f>
        <v>Abna_al_dawla_infantry_Helmet</v>
      </c>
      <c r="AC41" s="40" t="str">
        <f aca="false">CONCATENATE(AC$1,"_","Helmet")</f>
        <v>Abna_al_dawla_skirmisher_Helmet</v>
      </c>
      <c r="AD41" s="40" t="str">
        <f aca="false">CONCATENATE(AD$1,"_","Helmet")</f>
        <v>Khurasaniyya_heavy_cavalry_Helmet</v>
      </c>
    </row>
    <row r="42" customFormat="false" ht="12.8" hidden="false" customHeight="false" outlineLevel="0" collapsed="false">
      <c r="A42" s="11" t="s">
        <v>400</v>
      </c>
      <c r="B42" s="11" t="s">
        <v>400</v>
      </c>
      <c r="C42" s="11" t="s">
        <v>400</v>
      </c>
      <c r="D42" s="11" t="s">
        <v>400</v>
      </c>
      <c r="E42" s="11" t="s">
        <v>400</v>
      </c>
      <c r="F42" s="11" t="s">
        <v>400</v>
      </c>
      <c r="G42" s="11" t="s">
        <v>400</v>
      </c>
      <c r="H42" s="11" t="s">
        <v>400</v>
      </c>
      <c r="I42" s="11" t="s">
        <v>400</v>
      </c>
      <c r="J42" s="11" t="s">
        <v>400</v>
      </c>
      <c r="K42" s="11" t="s">
        <v>400</v>
      </c>
      <c r="L42" s="11" t="s">
        <v>400</v>
      </c>
      <c r="M42" s="11" t="s">
        <v>400</v>
      </c>
      <c r="N42" s="11" t="s">
        <v>400</v>
      </c>
      <c r="O42" s="11" t="s">
        <v>400</v>
      </c>
      <c r="P42" s="11" t="s">
        <v>400</v>
      </c>
      <c r="Q42" s="11" t="s">
        <v>400</v>
      </c>
      <c r="R42" s="11" t="s">
        <v>400</v>
      </c>
      <c r="S42" s="11" t="s">
        <v>400</v>
      </c>
      <c r="T42" s="11" t="s">
        <v>400</v>
      </c>
      <c r="U42" s="11" t="s">
        <v>400</v>
      </c>
      <c r="V42" s="11" t="s">
        <v>400</v>
      </c>
      <c r="W42" s="11" t="s">
        <v>400</v>
      </c>
      <c r="X42" s="11" t="s">
        <v>400</v>
      </c>
      <c r="Y42" s="11" t="s">
        <v>400</v>
      </c>
      <c r="Z42" s="11" t="s">
        <v>400</v>
      </c>
      <c r="AA42" s="11" t="s">
        <v>400</v>
      </c>
      <c r="AB42" s="11" t="s">
        <v>400</v>
      </c>
      <c r="AC42" s="11" t="s">
        <v>400</v>
      </c>
      <c r="AD42" s="11" t="s">
        <v>400</v>
      </c>
    </row>
    <row r="43" customFormat="false" ht="12.8" hidden="false" customHeight="false" outlineLevel="0" collapsed="false">
      <c r="K43" s="49"/>
      <c r="L43" s="49"/>
      <c r="O43" s="49"/>
      <c r="P43" s="49"/>
      <c r="Q43" s="49"/>
    </row>
    <row r="44" customFormat="false" ht="13.8" hidden="false" customHeight="false" outlineLevel="0" collapsed="false">
      <c r="A44" s="40" t="str">
        <f aca="false">CONCATENATE(A$1,"_","Abilities")</f>
        <v>Earl_Abilities</v>
      </c>
      <c r="B44" s="40" t="str">
        <f aca="false">CONCATENATE(B$1,"_","Abilities")</f>
        <v>Thegn_Abilities</v>
      </c>
      <c r="C44" s="40" t="str">
        <f aca="false">CONCATENATE(C$1,"_","Abilities")</f>
        <v>Huscarl_Abilities</v>
      </c>
      <c r="D44" s="40" t="str">
        <f aca="false">CONCATENATE(D$1,"_","Abilities")</f>
        <v>Fyrd_Abilities</v>
      </c>
      <c r="E44" s="40" t="str">
        <f aca="false">CONCATENATE(E$1,"_","Abilities")</f>
        <v>Mounted_Duke_Abilities</v>
      </c>
      <c r="F44" s="40" t="str">
        <f aca="false">CONCATENATE(F$1,"_","Abilities")</f>
        <v>Norman_Duke_Abilities</v>
      </c>
      <c r="G44" s="40" t="str">
        <f aca="false">CONCATENATE(G$1,"_","Abilities")</f>
        <v>Mounted_Norman_Noble_Abilities</v>
      </c>
      <c r="H44" s="40" t="str">
        <f aca="false">CONCATENATE(H$1,"_","Abilities")</f>
        <v>Militie_Abilities</v>
      </c>
      <c r="I44" s="40" t="str">
        <f aca="false">CONCATENATE(I$1,"_","Abilities")</f>
        <v>Norman_Skirmisher_Abilities</v>
      </c>
      <c r="J44" s="40" t="str">
        <f aca="false">CONCATENATE(J$1,"_","Abilities")</f>
        <v>Mounted_Strategos_Abilities</v>
      </c>
      <c r="K44" s="40" t="str">
        <f aca="false">CONCATENATE(K$1,"_","Abilities")</f>
        <v>Strategos_Abilities</v>
      </c>
      <c r="L44" s="40" t="str">
        <f aca="false">CONCATENATE(L$1,"_","Abilities")</f>
        <v>Varangian_Guard_Abilities</v>
      </c>
      <c r="M44" s="40" t="str">
        <f aca="false">CONCATENATE(M$1,"_","Abilities")</f>
        <v>Thematic_Infantry_Abilities</v>
      </c>
      <c r="N44" s="40" t="str">
        <f aca="false">CONCATENATE(N$1,"_","Abilities")</f>
        <v>Theamtic_Skirmisher_Abilities</v>
      </c>
      <c r="O44" s="40" t="str">
        <f aca="false">CONCATENATE(O$1,"_","Abilities")</f>
        <v>Tagmatic_Infantry_Abilities</v>
      </c>
      <c r="P44" s="40" t="str">
        <f aca="false">CONCATENATE(P$1,"_","Abilities")</f>
        <v>Tagmatic_Skirmisher_Abilities</v>
      </c>
      <c r="Q44" s="40" t="str">
        <f aca="false">CONCATENATE(Q$1,"_","Abilities")</f>
        <v>Tagmatic_Cavalry_Abilities</v>
      </c>
      <c r="R44" s="40" t="str">
        <f aca="false">CONCATENATE(R$1,"_","Abilities")</f>
        <v>Jarl_Abilities</v>
      </c>
      <c r="S44" s="40" t="str">
        <f aca="false">CONCATENATE(S$1,"_","Abilities")</f>
        <v>Hersir_Abilities</v>
      </c>
      <c r="T44" s="40" t="str">
        <f aca="false">CONCATENATE(T$1,"_","Abilities")</f>
        <v>Hirdmen_Abilities</v>
      </c>
      <c r="U44" s="40" t="str">
        <f aca="false">CONCATENATE(U$1,"_","Abilities")</f>
        <v>Shield_Maiden_Abilities</v>
      </c>
      <c r="V44" s="40" t="str">
        <f aca="false">CONCATENATE(V$1,"_","Abilities")</f>
        <v>Berserker_Abilities</v>
      </c>
      <c r="W44" s="40" t="str">
        <f aca="false">CONCATENATE(W$1,"_","Abilities")</f>
        <v>Bondi_Abilities</v>
      </c>
      <c r="X44" s="40" t="str">
        <f aca="false">CONCATENATE(X$1,"_","Abilities")</f>
        <v>Celtic_Chief_Abilities</v>
      </c>
      <c r="Y44" s="40" t="str">
        <f aca="false">CONCATENATE(Y$1,"_","Abilities")</f>
        <v>Kern_Abilities</v>
      </c>
      <c r="Z44" s="40" t="str">
        <f aca="false">CONCATENATE(Z$1,"_","Abilities")</f>
        <v>Lucht_Tighe_Abilities</v>
      </c>
      <c r="AA44" s="40" t="str">
        <f aca="false">CONCATENATE(AA$1,"_","Abilities")</f>
        <v>Arab_General_Abilities</v>
      </c>
      <c r="AB44" s="40" t="str">
        <f aca="false">CONCATENATE(AB$1,"_","Abilities")</f>
        <v>Abna_al_dawla_infantry_Abilities</v>
      </c>
      <c r="AC44" s="40" t="str">
        <f aca="false">CONCATENATE(AC$1,"_","Abilities")</f>
        <v>Abna_al_dawla_skirmisher_Abilities</v>
      </c>
      <c r="AD44" s="40" t="str">
        <f aca="false">CONCATENATE(AD$1,"_","Abilities")</f>
        <v>Khurasaniyya_heavy_cavalry_Abilities</v>
      </c>
    </row>
    <row r="45" customFormat="false" ht="12.8" hidden="false" customHeight="false" outlineLevel="0" collapsed="false">
      <c r="A45" s="12" t="s">
        <v>362</v>
      </c>
      <c r="B45" s="12" t="s">
        <v>362</v>
      </c>
      <c r="C45" s="12" t="s">
        <v>362</v>
      </c>
      <c r="E45" s="12" t="s">
        <v>377</v>
      </c>
      <c r="F45" s="12" t="s">
        <v>377</v>
      </c>
      <c r="J45" s="12" t="s">
        <v>375</v>
      </c>
      <c r="K45" s="12" t="s">
        <v>375</v>
      </c>
      <c r="R45" s="12" t="s">
        <v>368</v>
      </c>
      <c r="S45" s="12" t="s">
        <v>368</v>
      </c>
      <c r="T45" s="12" t="s">
        <v>368</v>
      </c>
      <c r="U45" s="12" t="s">
        <v>368</v>
      </c>
      <c r="V45" s="12" t="s">
        <v>368</v>
      </c>
      <c r="X45" s="12" t="s">
        <v>371</v>
      </c>
      <c r="Y45" s="12" t="s">
        <v>371</v>
      </c>
      <c r="Z45" s="12" t="s">
        <v>371</v>
      </c>
      <c r="AA45" s="12" t="s">
        <v>375</v>
      </c>
    </row>
    <row r="46" customFormat="false" ht="12.8" hidden="false" customHeight="false" outlineLevel="0" collapsed="false">
      <c r="A46" s="0" t="s">
        <v>366</v>
      </c>
      <c r="B46" s="0" t="s">
        <v>366</v>
      </c>
      <c r="C46" s="0" t="s">
        <v>366</v>
      </c>
      <c r="R46" s="0" t="s">
        <v>366</v>
      </c>
      <c r="S46" s="0" t="s">
        <v>366</v>
      </c>
      <c r="T46" s="0" t="s">
        <v>366</v>
      </c>
      <c r="U46" s="0" t="s">
        <v>366</v>
      </c>
      <c r="X46" s="12" t="s">
        <v>373</v>
      </c>
      <c r="Y46" s="12" t="s">
        <v>373</v>
      </c>
      <c r="Z46" s="12" t="s">
        <v>373</v>
      </c>
      <c r="AA46" s="12" t="s">
        <v>379</v>
      </c>
    </row>
    <row r="47" customFormat="false" ht="12.8" hidden="false" customHeight="false" outlineLevel="0" collapsed="false">
      <c r="R47" s="0" t="s">
        <v>377</v>
      </c>
      <c r="X47" s="0" t="s">
        <v>381</v>
      </c>
    </row>
    <row r="48" customFormat="false" ht="13.8" hidden="false" customHeight="false" outlineLevel="0" collapsed="false">
      <c r="A48" s="40" t="str">
        <f aca="false">CONCATENATE(A$1,"_","Mounts")</f>
        <v>Earl_Mounts</v>
      </c>
      <c r="B48" s="40" t="str">
        <f aca="false">CONCATENATE(B$1,"_","Mounts")</f>
        <v>Thegn_Mounts</v>
      </c>
      <c r="C48" s="40" t="str">
        <f aca="false">CONCATENATE(C$1,"_","Mounts")</f>
        <v>Huscarl_Mounts</v>
      </c>
      <c r="D48" s="40" t="str">
        <f aca="false">CONCATENATE(D$1,"_","Mounts")</f>
        <v>Fyrd_Mounts</v>
      </c>
      <c r="E48" s="40" t="str">
        <f aca="false">CONCATENATE(E$1,"_","Mounts")</f>
        <v>Mounted_Duke_Mounts</v>
      </c>
      <c r="F48" s="40" t="str">
        <f aca="false">CONCATENATE(F$1,"_","Mounts")</f>
        <v>Norman_Duke_Mounts</v>
      </c>
      <c r="G48" s="40" t="str">
        <f aca="false">CONCATENATE(G$1,"_","Mounts")</f>
        <v>Mounted_Norman_Noble_Mounts</v>
      </c>
      <c r="H48" s="40" t="str">
        <f aca="false">CONCATENATE(H$1,"_","Mounts")</f>
        <v>Militie_Mounts</v>
      </c>
      <c r="I48" s="40" t="str">
        <f aca="false">CONCATENATE(I$1,"_","Mounts")</f>
        <v>Norman_Skirmisher_Mounts</v>
      </c>
      <c r="J48" s="40" t="str">
        <f aca="false">CONCATENATE(J$1,"_","Mounts")</f>
        <v>Mounted_Strategos_Mounts</v>
      </c>
      <c r="K48" s="40" t="str">
        <f aca="false">CONCATENATE(K$1,"_","Mounts")</f>
        <v>Strategos_Mounts</v>
      </c>
      <c r="L48" s="40" t="str">
        <f aca="false">CONCATENATE(L$1,"_","Mounts")</f>
        <v>Varangian_Guard_Mounts</v>
      </c>
      <c r="M48" s="40" t="str">
        <f aca="false">CONCATENATE(M$1,"_","Mounts")</f>
        <v>Thematic_Infantry_Mounts</v>
      </c>
      <c r="N48" s="40" t="str">
        <f aca="false">CONCATENATE(N$1,"_","Mounts")</f>
        <v>Theamtic_Skirmisher_Mounts</v>
      </c>
      <c r="O48" s="40" t="str">
        <f aca="false">CONCATENATE(O$1,"_","Mounts")</f>
        <v>Tagmatic_Infantry_Mounts</v>
      </c>
      <c r="P48" s="40" t="str">
        <f aca="false">CONCATENATE(P$1,"_","Mounts")</f>
        <v>Tagmatic_Skirmisher_Mounts</v>
      </c>
      <c r="Q48" s="40" t="str">
        <f aca="false">CONCATENATE(Q$1,"_","Mounts")</f>
        <v>Tagmatic_Cavalry_Mounts</v>
      </c>
      <c r="R48" s="40" t="str">
        <f aca="false">CONCATENATE(R$1,"_","Mounts")</f>
        <v>Jarl_Mounts</v>
      </c>
      <c r="S48" s="40" t="str">
        <f aca="false">CONCATENATE(S$1,"_","Mounts")</f>
        <v>Hersir_Mounts</v>
      </c>
      <c r="T48" s="40" t="str">
        <f aca="false">CONCATENATE(T$1,"_","Mounts")</f>
        <v>Hirdmen_Mounts</v>
      </c>
      <c r="U48" s="40" t="str">
        <f aca="false">CONCATENATE(U$1,"_","Mounts")</f>
        <v>Shield_Maiden_Mounts</v>
      </c>
      <c r="V48" s="40" t="str">
        <f aca="false">CONCATENATE(V$1,"_","Mounts")</f>
        <v>Berserker_Mounts</v>
      </c>
      <c r="W48" s="40" t="str">
        <f aca="false">CONCATENATE(W$1,"_","Mounts")</f>
        <v>Bondi_Mounts</v>
      </c>
      <c r="X48" s="40" t="str">
        <f aca="false">CONCATENATE(X$1,"_","Mounts")</f>
        <v>Celtic_Chief_Mounts</v>
      </c>
      <c r="Y48" s="40" t="str">
        <f aca="false">CONCATENATE(Y$1,"_","Mounts")</f>
        <v>Kern_Mounts</v>
      </c>
      <c r="Z48" s="40" t="str">
        <f aca="false">CONCATENATE(Z$1,"_","Mounts")</f>
        <v>Lucht_Tighe_Mounts</v>
      </c>
      <c r="AA48" s="40" t="str">
        <f aca="false">CONCATENATE(AA$1,"_","Mounts")</f>
        <v>Arab_General_Mounts</v>
      </c>
      <c r="AB48" s="40" t="str">
        <f aca="false">CONCATENATE(AB$1,"_","Mounts")</f>
        <v>Abna_al_dawla_infantry_Mounts</v>
      </c>
      <c r="AC48" s="40" t="str">
        <f aca="false">CONCATENATE(AC$1,"_","Mounts")</f>
        <v>Abna_al_dawla_skirmisher_Mounts</v>
      </c>
      <c r="AD48" s="40" t="str">
        <f aca="false">CONCATENATE(AD$1,"_","Mounts")</f>
        <v>Khurasaniyya_heavy_cavalry_Mounts</v>
      </c>
    </row>
    <row r="49" customFormat="false" ht="12.8" hidden="false" customHeight="false" outlineLevel="0" collapsed="false">
      <c r="E49" s="0" t="s">
        <v>262</v>
      </c>
      <c r="G49" s="0" t="s">
        <v>262</v>
      </c>
      <c r="J49" s="0" t="s">
        <v>262</v>
      </c>
      <c r="Q49" s="0" t="s">
        <v>262</v>
      </c>
      <c r="AD49" s="0" t="s">
        <v>261</v>
      </c>
    </row>
    <row r="52" customFormat="false" ht="13.8" hidden="false" customHeight="false" outlineLevel="0" collapsed="false">
      <c r="A52" s="40" t="str">
        <f aca="false">CONCATENATE(A$1,"_","Upgrades")</f>
        <v>Earl_Upgrades</v>
      </c>
      <c r="B52" s="40" t="str">
        <f aca="false">CONCATENATE(B$1,"_","Upgrades")</f>
        <v>Thegn_Upgrades</v>
      </c>
      <c r="C52" s="40" t="str">
        <f aca="false">CONCATENATE(C$1,"_","Upgrades")</f>
        <v>Huscarl_Upgrades</v>
      </c>
      <c r="D52" s="40" t="str">
        <f aca="false">CONCATENATE(D$1,"_","Upgrades")</f>
        <v>Fyrd_Upgrades</v>
      </c>
      <c r="E52" s="40" t="str">
        <f aca="false">CONCATENATE(E$1,"_","Upgrades")</f>
        <v>Mounted_Duke_Upgrades</v>
      </c>
      <c r="F52" s="40" t="str">
        <f aca="false">CONCATENATE(F$1,"_","Upgrades")</f>
        <v>Norman_Duke_Upgrades</v>
      </c>
      <c r="G52" s="40" t="str">
        <f aca="false">CONCATENATE(G$1,"_","Upgrades")</f>
        <v>Mounted_Norman_Noble_Upgrades</v>
      </c>
      <c r="H52" s="40" t="str">
        <f aca="false">CONCATENATE(H$1,"_","Upgrades")</f>
        <v>Militie_Upgrades</v>
      </c>
      <c r="I52" s="40" t="str">
        <f aca="false">CONCATENATE(I$1,"_","Upgrades")</f>
        <v>Norman_Skirmisher_Upgrades</v>
      </c>
      <c r="J52" s="40" t="str">
        <f aca="false">CONCATENATE(J$1,"_","Upgrades")</f>
        <v>Mounted_Strategos_Upgrades</v>
      </c>
      <c r="K52" s="40" t="str">
        <f aca="false">CONCATENATE(K$1,"_","Upgrades")</f>
        <v>Strategos_Upgrades</v>
      </c>
      <c r="L52" s="40" t="str">
        <f aca="false">CONCATENATE(L$1,"_","Upgrades")</f>
        <v>Varangian_Guard_Upgrades</v>
      </c>
      <c r="M52" s="40" t="str">
        <f aca="false">CONCATENATE(M$1,"_","Upgrades")</f>
        <v>Thematic_Infantry_Upgrades</v>
      </c>
      <c r="N52" s="40" t="str">
        <f aca="false">CONCATENATE(N$1,"_","Upgrades")</f>
        <v>Theamtic_Skirmisher_Upgrades</v>
      </c>
      <c r="O52" s="40" t="str">
        <f aca="false">CONCATENATE(O$1,"_","Upgrades")</f>
        <v>Tagmatic_Infantry_Upgrades</v>
      </c>
      <c r="P52" s="40" t="str">
        <f aca="false">CONCATENATE(P$1,"_","Upgrades")</f>
        <v>Tagmatic_Skirmisher_Upgrades</v>
      </c>
      <c r="Q52" s="40" t="str">
        <f aca="false">CONCATENATE(Q$1,"_","Upgrades")</f>
        <v>Tagmatic_Cavalry_Upgrades</v>
      </c>
      <c r="R52" s="40" t="str">
        <f aca="false">CONCATENATE(R$1,"_","Upgrades")</f>
        <v>Jarl_Upgrades</v>
      </c>
      <c r="S52" s="40" t="str">
        <f aca="false">CONCATENATE(S$1,"_","Upgrades")</f>
        <v>Hersir_Upgrades</v>
      </c>
      <c r="T52" s="40" t="str">
        <f aca="false">CONCATENATE(T$1,"_","Upgrades")</f>
        <v>Hirdmen_Upgrades</v>
      </c>
      <c r="U52" s="40" t="str">
        <f aca="false">CONCATENATE(U$1,"_","Upgrades")</f>
        <v>Shield_Maiden_Upgrades</v>
      </c>
      <c r="V52" s="40" t="str">
        <f aca="false">CONCATENATE(V$1,"_","Upgrades")</f>
        <v>Berserker_Upgrades</v>
      </c>
      <c r="W52" s="40" t="str">
        <f aca="false">CONCATENATE(W$1,"_","Upgrades")</f>
        <v>Bondi_Upgrades</v>
      </c>
      <c r="X52" s="40" t="str">
        <f aca="false">CONCATENATE(X$1,"_","Upgrades")</f>
        <v>Celtic_Chief_Upgrades</v>
      </c>
      <c r="Y52" s="40" t="str">
        <f aca="false">CONCATENATE(Y$1,"_","Upgrades")</f>
        <v>Kern_Upgrades</v>
      </c>
      <c r="Z52" s="40" t="str">
        <f aca="false">CONCATENATE(Z$1,"_","Upgrades")</f>
        <v>Lucht_Tighe_Upgrades</v>
      </c>
      <c r="AA52" s="40" t="str">
        <f aca="false">CONCATENATE(AA$1,"_","Upgrades")</f>
        <v>Arab_General_Upgrades</v>
      </c>
      <c r="AB52" s="40" t="str">
        <f aca="false">CONCATENATE(AB$1,"_","Upgrades")</f>
        <v>Abna_al_dawla_infantry_Upgrades</v>
      </c>
      <c r="AC52" s="40" t="str">
        <f aca="false">CONCATENATE(AC$1,"_","Upgrades")</f>
        <v>Abna_al_dawla_skirmisher_Upgrades</v>
      </c>
      <c r="AD52" s="40" t="str">
        <f aca="false">CONCATENATE(AD$1,"_","Upgrades")</f>
        <v>Khurasaniyya_heavy_cavalry_Upgrades</v>
      </c>
    </row>
    <row r="53" customFormat="false" ht="12.8" hidden="false" customHeight="false" outlineLevel="0" collapsed="false">
      <c r="A53" s="12" t="s">
        <v>334</v>
      </c>
      <c r="B53" s="12" t="s">
        <v>357</v>
      </c>
      <c r="C53" s="12" t="s">
        <v>352</v>
      </c>
      <c r="R53" s="12" t="s">
        <v>334</v>
      </c>
      <c r="S53" s="12" t="s">
        <v>357</v>
      </c>
      <c r="T53" s="12" t="s">
        <v>352</v>
      </c>
      <c r="U53" s="12" t="s">
        <v>352</v>
      </c>
      <c r="V53" s="12" t="s">
        <v>346</v>
      </c>
    </row>
    <row r="54" customFormat="false" ht="12.8" hidden="false" customHeight="false" outlineLevel="0" collapsed="false">
      <c r="A54" s="12" t="s">
        <v>357</v>
      </c>
      <c r="B54" s="12" t="s">
        <v>352</v>
      </c>
      <c r="C54" s="12" t="s">
        <v>349</v>
      </c>
      <c r="R54" s="12" t="s">
        <v>357</v>
      </c>
      <c r="S54" s="12" t="s">
        <v>352</v>
      </c>
      <c r="T54" s="12" t="s">
        <v>349</v>
      </c>
      <c r="U54" s="12" t="s">
        <v>349</v>
      </c>
    </row>
    <row r="55" customFormat="false" ht="12.8" hidden="false" customHeight="false" outlineLevel="0" collapsed="false">
      <c r="A55" s="12" t="s">
        <v>352</v>
      </c>
      <c r="B55" s="12" t="s">
        <v>349</v>
      </c>
      <c r="R55" s="12" t="s">
        <v>352</v>
      </c>
      <c r="S55" s="12" t="s">
        <v>349</v>
      </c>
    </row>
    <row r="56" customFormat="false" ht="12.8" hidden="false" customHeight="false" outlineLevel="0" collapsed="false">
      <c r="A56" s="12" t="s">
        <v>349</v>
      </c>
      <c r="B56" s="12" t="s">
        <v>342</v>
      </c>
      <c r="D56" s="12"/>
      <c r="R56" s="12" t="s">
        <v>349</v>
      </c>
      <c r="S56" s="12" t="s">
        <v>342</v>
      </c>
    </row>
    <row r="57" customFormat="false" ht="12.8" hidden="false" customHeight="false" outlineLevel="0" collapsed="false">
      <c r="A57" s="12" t="s">
        <v>342</v>
      </c>
      <c r="B57" s="12" t="s">
        <v>330</v>
      </c>
      <c r="D57" s="12"/>
      <c r="R57" s="12" t="s">
        <v>342</v>
      </c>
      <c r="S57" s="12" t="s">
        <v>330</v>
      </c>
    </row>
    <row r="58" customFormat="false" ht="12.8" hidden="false" customHeight="false" outlineLevel="0" collapsed="false">
      <c r="A58" s="12" t="s">
        <v>330</v>
      </c>
      <c r="B58" s="12"/>
      <c r="D58" s="12"/>
      <c r="R58" s="12" t="s">
        <v>330</v>
      </c>
      <c r="S58" s="12"/>
    </row>
    <row r="59" customFormat="false" ht="12.8" hidden="false" customHeight="false" outlineLevel="0" collapsed="false">
      <c r="A59" s="12"/>
      <c r="D59" s="12"/>
      <c r="R59" s="12"/>
    </row>
    <row r="60" customFormat="false" ht="12.8" hidden="false" customHeight="false" outlineLevel="0" collapsed="false">
      <c r="D60" s="12"/>
    </row>
    <row r="61" customFormat="false" ht="12.8" hidden="false" customHeight="false" outlineLevel="0" collapsed="false">
      <c r="D61" s="12"/>
    </row>
    <row r="62" customFormat="false" ht="12.8" hidden="false" customHeight="false" outlineLevel="0" collapsed="false">
      <c r="D62" s="12"/>
    </row>
    <row r="63" customFormat="false" ht="12.8" hidden="false" customHeight="false" outlineLevel="0" collapsed="false">
      <c r="D63" s="1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39" activeCellId="0" sqref="1:1048576"/>
    </sheetView>
  </sheetViews>
  <sheetFormatPr defaultColWidth="11.53515625" defaultRowHeight="12.8" zeroHeight="false" outlineLevelRow="0" outlineLevelCol="0"/>
  <sheetData>
    <row r="1" s="1" customFormat="tru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5" t="n">
        <v>5</v>
      </c>
      <c r="C2" s="6" t="n">
        <v>7</v>
      </c>
      <c r="D2" s="0" t="n">
        <v>7</v>
      </c>
      <c r="E2" s="6" t="n">
        <v>3</v>
      </c>
      <c r="F2" s="6" t="n">
        <v>3</v>
      </c>
      <c r="G2" s="6" t="n">
        <v>1</v>
      </c>
      <c r="H2" s="6" t="n">
        <v>6</v>
      </c>
      <c r="I2" s="6" t="n">
        <v>1</v>
      </c>
      <c r="J2" s="6" t="n">
        <v>8</v>
      </c>
      <c r="K2" s="6" t="n">
        <v>8</v>
      </c>
    </row>
    <row r="3" customFormat="false" ht="13.8" hidden="false" customHeight="false" outlineLevel="0" collapsed="false">
      <c r="A3" s="2" t="s">
        <v>11</v>
      </c>
      <c r="B3" s="5" t="n">
        <v>5</v>
      </c>
      <c r="C3" s="0" t="n">
        <v>10</v>
      </c>
      <c r="D3" s="0" t="n">
        <v>10</v>
      </c>
      <c r="E3" s="0" t="n">
        <v>15</v>
      </c>
      <c r="F3" s="0" t="n">
        <v>15</v>
      </c>
      <c r="G3" s="0" t="n">
        <v>25</v>
      </c>
      <c r="H3" s="0" t="n">
        <v>5</v>
      </c>
      <c r="I3" s="0" t="n">
        <v>20</v>
      </c>
      <c r="J3" s="0" t="n">
        <v>5</v>
      </c>
      <c r="K3" s="0" t="n">
        <v>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2"/>
  <sheetViews>
    <sheetView showFormulas="false" showGridLines="true" showRowColHeaders="true" showZeros="true" rightToLeft="false" tabSelected="false" showOutlineSymbols="true" defaultGridColor="true" view="normal" topLeftCell="A28" colorId="64" zoomScale="85" zoomScaleNormal="85" zoomScalePageLayoutView="100" workbookViewId="0">
      <selection pane="topLeft" activeCell="A72" activeCellId="0" sqref="1:1048576"/>
    </sheetView>
  </sheetViews>
  <sheetFormatPr defaultColWidth="11.53515625" defaultRowHeight="12.8" zeroHeight="false" outlineLevelRow="0" outlineLevelCol="0"/>
  <cols>
    <col collapsed="false" customWidth="true" hidden="false" outlineLevel="0" max="1" min="1" style="0" width="36.12"/>
    <col collapsed="false" customWidth="true" hidden="false" outlineLevel="0" max="2" min="2" style="0" width="21.67"/>
    <col collapsed="false" customWidth="true" hidden="false" outlineLevel="0" max="3" min="3" style="0" width="22.23"/>
    <col collapsed="false" customWidth="true" hidden="false" outlineLevel="0" max="4" min="4" style="0" width="20.7"/>
    <col collapsed="false" customWidth="true" hidden="false" outlineLevel="0" max="5" min="5" style="0" width="17.22"/>
  </cols>
  <sheetData>
    <row r="1" s="7" customFormat="true" ht="22.85" hidden="false" customHeight="true" outlineLevel="0" collapsed="false">
      <c r="A1" s="7" t="s">
        <v>12</v>
      </c>
      <c r="B1" s="7" t="s">
        <v>13</v>
      </c>
      <c r="C1" s="8" t="s">
        <v>14</v>
      </c>
      <c r="D1" s="8" t="s">
        <v>15</v>
      </c>
      <c r="E1" s="8" t="s">
        <v>16</v>
      </c>
      <c r="F1" s="8" t="s">
        <v>17</v>
      </c>
      <c r="G1" s="8"/>
      <c r="H1" s="9" t="s">
        <v>0</v>
      </c>
      <c r="I1" s="8" t="s">
        <v>1</v>
      </c>
      <c r="J1" s="8" t="s">
        <v>2</v>
      </c>
      <c r="K1" s="8" t="s">
        <v>3</v>
      </c>
      <c r="L1" s="8" t="s">
        <v>4</v>
      </c>
      <c r="M1" s="8" t="s">
        <v>5</v>
      </c>
      <c r="N1" s="8" t="s">
        <v>6</v>
      </c>
      <c r="O1" s="8" t="s">
        <v>7</v>
      </c>
      <c r="P1" s="8" t="s">
        <v>8</v>
      </c>
      <c r="Q1" s="8" t="s">
        <v>9</v>
      </c>
      <c r="R1" s="8" t="s">
        <v>18</v>
      </c>
      <c r="AMJ1" s="0"/>
    </row>
    <row r="2" customFormat="false" ht="13.8" hidden="false" customHeight="false" outlineLevel="0" collapsed="false">
      <c r="A2" s="0" t="s">
        <v>19</v>
      </c>
      <c r="B2" s="10" t="s">
        <v>20</v>
      </c>
      <c r="C2" s="11" t="s">
        <v>21</v>
      </c>
      <c r="D2" s="11"/>
      <c r="F2" s="0" t="e">
        <f aca="false">SUM(VLOOKUP(C2,[1]Abilities!A$1:C$1048576,3,FALSE()),VLOOKUP(Fantasy_Units!D2,[1]Abilities!A$1:C$1048576,3,FALSE()), VLOOKUP(Fantasy_Units!E2,[1]Abilities!A$1:C$1048576,3,FALSE()))</f>
        <v>#N/A</v>
      </c>
      <c r="G2" s="0" t="n">
        <v>5</v>
      </c>
      <c r="H2" s="5" t="n">
        <v>5</v>
      </c>
      <c r="I2" s="0" t="n">
        <v>4</v>
      </c>
      <c r="J2" s="0" t="n">
        <v>4</v>
      </c>
      <c r="K2" s="0" t="n">
        <v>3</v>
      </c>
      <c r="L2" s="0" t="n">
        <v>3</v>
      </c>
      <c r="M2" s="0" t="n">
        <v>1</v>
      </c>
      <c r="N2" s="0" t="n">
        <v>4</v>
      </c>
      <c r="O2" s="0" t="n">
        <v>1</v>
      </c>
      <c r="P2" s="0" t="n">
        <v>7</v>
      </c>
      <c r="Q2" s="0" t="n">
        <v>7</v>
      </c>
      <c r="R2" s="6" t="e">
        <f aca="false">(H2-$H$14)*$H$15+($I$14-I2)*$I$15+($J$14-J2)*$J$15+(K2-$K$14)*$K$15+(L2-$L$14)*$L$15+(M2-$M$14)*$M$15+($N$14-N2)*$N$15+(O2-$O$14)*$O$15+($P$14-P2)*$P$15+$R$14+G2</f>
        <v>#VALUE!</v>
      </c>
    </row>
    <row r="3" customFormat="false" ht="13.8" hidden="false" customHeight="false" outlineLevel="0" collapsed="false">
      <c r="A3" s="0" t="s">
        <v>22</v>
      </c>
      <c r="B3" s="10" t="s">
        <v>20</v>
      </c>
      <c r="C3" s="11" t="s">
        <v>23</v>
      </c>
      <c r="D3" s="11"/>
      <c r="F3" s="0" t="n">
        <v>5</v>
      </c>
      <c r="G3" s="0" t="n">
        <v>5</v>
      </c>
      <c r="H3" s="5" t="n">
        <v>5</v>
      </c>
      <c r="I3" s="0" t="n">
        <v>4</v>
      </c>
      <c r="J3" s="0" t="n">
        <v>4</v>
      </c>
      <c r="K3" s="0" t="n">
        <v>3</v>
      </c>
      <c r="L3" s="0" t="n">
        <v>3</v>
      </c>
      <c r="M3" s="0" t="n">
        <v>1</v>
      </c>
      <c r="N3" s="0" t="n">
        <v>4</v>
      </c>
      <c r="O3" s="0" t="n">
        <v>1</v>
      </c>
      <c r="P3" s="0" t="n">
        <v>7</v>
      </c>
      <c r="Q3" s="0" t="n">
        <v>7</v>
      </c>
      <c r="R3" s="6" t="e">
        <f aca="false">(H3-$H$14)*$H$15+($I$14-I3)*$I$15+($J$14-J3)*$J$15+(K3-$K$14)*$K$15+(L3-$L$14)*$L$15+(M3-$M$14)*$M$15+($N$14-N3)*$N$15+(O3-$O$14)*$O$15+($P$14-P3)*$P$15+$R$14+G3</f>
        <v>#VALUE!</v>
      </c>
    </row>
    <row r="4" customFormat="false" ht="13.8" hidden="false" customHeight="false" outlineLevel="0" collapsed="false">
      <c r="A4" s="0" t="s">
        <v>24</v>
      </c>
      <c r="B4" s="10" t="s">
        <v>20</v>
      </c>
      <c r="F4" s="0" t="e">
        <f aca="false">SUM(VLOOKUP(C4,[1]Abilities!A$1:C$1048576,3,FALSE()),VLOOKUP(Fantasy_Units!D4,[1]Abilities!A$1:C$1048576,3,FALSE()), VLOOKUP(Fantasy_Units!E4,[1]Abilities!A$1:C$1048576,3,FALSE()))</f>
        <v>#N/A</v>
      </c>
      <c r="G4" s="0" t="n">
        <v>0</v>
      </c>
      <c r="H4" s="5" t="n">
        <v>5</v>
      </c>
      <c r="I4" s="0" t="n">
        <v>3</v>
      </c>
      <c r="J4" s="0" t="n">
        <v>4</v>
      </c>
      <c r="K4" s="0" t="n">
        <v>4</v>
      </c>
      <c r="L4" s="0" t="n">
        <v>3</v>
      </c>
      <c r="M4" s="0" t="n">
        <v>1</v>
      </c>
      <c r="N4" s="0" t="n">
        <v>3</v>
      </c>
      <c r="O4" s="0" t="n">
        <v>1</v>
      </c>
      <c r="P4" s="0" t="n">
        <v>5</v>
      </c>
      <c r="Q4" s="0" t="n">
        <v>7</v>
      </c>
      <c r="R4" s="6" t="e">
        <f aca="false">(H4-$H$14)*$H$15+($I$14-I4)*$I$15+($J$14-J4)*$J$15+(K4-$K$14)*$K$15+(L4-$L$14)*$L$15+(M4-$M$14)*$M$15+($N$14-N4)*$N$15+(O4-$O$14)*$O$15+($P$14-P4)*$P$15+$R$14+G4</f>
        <v>#VALUE!</v>
      </c>
    </row>
    <row r="5" customFormat="false" ht="13.8" hidden="false" customHeight="false" outlineLevel="0" collapsed="false">
      <c r="A5" s="0" t="s">
        <v>25</v>
      </c>
      <c r="B5" s="10" t="s">
        <v>20</v>
      </c>
      <c r="C5" s="0" t="s">
        <v>26</v>
      </c>
      <c r="F5" s="0" t="e">
        <f aca="false">SUM(VLOOKUP(C5,[1]Abilities!A$1:C$1048576,3,FALSE()),VLOOKUP(Fantasy_Units!D5,[1]Abilities!A$1:C$1048576,3,FALSE()), VLOOKUP(Fantasy_Units!E5,[1]Abilities!A$1:C$1048576,3,FALSE()))</f>
        <v>#N/A</v>
      </c>
      <c r="G5" s="0" t="n">
        <v>5</v>
      </c>
      <c r="H5" s="5" t="n">
        <v>5</v>
      </c>
      <c r="I5" s="0" t="n">
        <v>3</v>
      </c>
      <c r="J5" s="0" t="n">
        <v>3</v>
      </c>
      <c r="K5" s="0" t="n">
        <v>4</v>
      </c>
      <c r="L5" s="0" t="n">
        <v>4</v>
      </c>
      <c r="M5" s="0" t="n">
        <v>3</v>
      </c>
      <c r="N5" s="0" t="n">
        <v>3</v>
      </c>
      <c r="O5" s="0" t="n">
        <v>3</v>
      </c>
      <c r="P5" s="0" t="n">
        <v>5</v>
      </c>
      <c r="Q5" s="0" t="n">
        <v>6</v>
      </c>
      <c r="R5" s="6" t="e">
        <f aca="false">(H5-$H$14)*$H$15+($I$14-I5)*$I$15+($J$14-J5)*$J$15+(K5-$K$14)*$K$15+(L5-$L$14)*$L$15+(M5-$M$14)*$M$15+($N$14-N5)*$N$15+(O5-$O$14)*$O$15+($P$14-P5)*$P$15+$R$14+G5</f>
        <v>#VALUE!</v>
      </c>
    </row>
    <row r="6" customFormat="false" ht="13.8" hidden="false" customHeight="false" outlineLevel="0" collapsed="false">
      <c r="A6" s="0" t="s">
        <v>27</v>
      </c>
      <c r="B6" s="10" t="s">
        <v>20</v>
      </c>
      <c r="C6" s="0" t="s">
        <v>28</v>
      </c>
      <c r="G6" s="0" t="n">
        <v>5</v>
      </c>
      <c r="H6" s="5" t="n">
        <v>5</v>
      </c>
      <c r="I6" s="0" t="n">
        <v>5</v>
      </c>
      <c r="J6" s="0" t="n">
        <v>3</v>
      </c>
      <c r="K6" s="0" t="n">
        <v>2</v>
      </c>
      <c r="L6" s="0" t="n">
        <v>2</v>
      </c>
      <c r="M6" s="0" t="n">
        <v>1</v>
      </c>
      <c r="N6" s="0" t="n">
        <v>3</v>
      </c>
      <c r="O6" s="0" t="n">
        <v>1</v>
      </c>
      <c r="P6" s="0" t="n">
        <v>7</v>
      </c>
      <c r="Q6" s="0" t="n">
        <v>6</v>
      </c>
      <c r="R6" s="6" t="e">
        <f aca="false">(H6-$H$14)*$H$15+($I$14-I6)*$I$15+($J$14-J6)*$J$15+(K6-$K$14)*$K$15+(L6-$L$14)*$L$15+(M6-$M$14)*$M$15+($N$14-N6)*$N$15+(O6-$O$14)*$O$15+($P$14-P6)*$P$15+$R$14+G6</f>
        <v>#VALUE!</v>
      </c>
    </row>
    <row r="7" customFormat="false" ht="13.8" hidden="false" customHeight="false" outlineLevel="0" collapsed="false">
      <c r="A7" s="0" t="s">
        <v>29</v>
      </c>
      <c r="B7" s="10" t="s">
        <v>20</v>
      </c>
      <c r="G7" s="0" t="n">
        <v>0</v>
      </c>
      <c r="H7" s="5" t="n">
        <v>5</v>
      </c>
      <c r="I7" s="0" t="n">
        <v>4</v>
      </c>
      <c r="J7" s="0" t="n">
        <v>3</v>
      </c>
      <c r="K7" s="0" t="n">
        <v>3</v>
      </c>
      <c r="L7" s="0" t="n">
        <v>3</v>
      </c>
      <c r="M7" s="0" t="n">
        <v>2</v>
      </c>
      <c r="N7" s="0" t="n">
        <v>4</v>
      </c>
      <c r="O7" s="0" t="n">
        <v>1</v>
      </c>
      <c r="P7" s="0" t="n">
        <v>6</v>
      </c>
      <c r="Q7" s="0" t="n">
        <v>5</v>
      </c>
      <c r="R7" s="6" t="e">
        <f aca="false">(H7-$H$14)*$H$15+($I$14-I7)*$I$15+($J$14-J7)*$J$15+(K7-$K$14)*$K$15+(L7-$L$14)*$L$15+(M7-$M$14)*$M$15+($N$14-N7)*$N$15+(O7-$O$14)*$O$15+($P$14-P7)*$P$15+$R$14+G7</f>
        <v>#VALUE!</v>
      </c>
    </row>
    <row r="8" customFormat="false" ht="13.8" hidden="false" customHeight="false" outlineLevel="0" collapsed="false">
      <c r="A8" s="0" t="s">
        <v>30</v>
      </c>
      <c r="B8" s="10" t="s">
        <v>20</v>
      </c>
      <c r="F8" s="0" t="e">
        <f aca="false">SUM(VLOOKUP(C8,[1]Abilities!A$1:C$1048576,3,FALSE()),VLOOKUP(Fantasy_Units!D8,[1]Abilities!A$1:C$1048576,3,FALSE()), VLOOKUP(Fantasy_Units!E8,[1]Abilities!A$1:C$1048576,3,FALSE()))</f>
        <v>#N/A</v>
      </c>
      <c r="G8" s="0" t="n">
        <v>0</v>
      </c>
      <c r="H8" s="5" t="n">
        <v>5</v>
      </c>
      <c r="I8" s="0" t="n">
        <v>4</v>
      </c>
      <c r="J8" s="0" t="n">
        <v>4</v>
      </c>
      <c r="K8" s="0" t="n">
        <v>3</v>
      </c>
      <c r="L8" s="0" t="n">
        <v>3</v>
      </c>
      <c r="M8" s="0" t="n">
        <v>1</v>
      </c>
      <c r="N8" s="0" t="n">
        <v>4</v>
      </c>
      <c r="O8" s="0" t="n">
        <v>1</v>
      </c>
      <c r="P8" s="0" t="n">
        <v>5</v>
      </c>
      <c r="Q8" s="0" t="n">
        <v>7</v>
      </c>
      <c r="R8" s="6" t="e">
        <f aca="false">(H8-$H$14)*$H$15+($I$14-I8)*$I$15+($J$14-J8)*$J$15+(K8-$K$14)*$K$15+(L8-$L$14)*$L$15+(M8-$M$14)*$M$15+($N$14-N8)*$N$15+(O8-$O$14)*$O$15+($P$14-P8)*$P$15+$R$14+G8</f>
        <v>#VALUE!</v>
      </c>
    </row>
    <row r="9" customFormat="false" ht="13.8" hidden="false" customHeight="false" outlineLevel="0" collapsed="false">
      <c r="A9" s="0" t="s">
        <v>31</v>
      </c>
      <c r="B9" s="10" t="s">
        <v>20</v>
      </c>
      <c r="C9" s="0" t="s">
        <v>26</v>
      </c>
      <c r="F9" s="0" t="n">
        <v>5</v>
      </c>
      <c r="G9" s="0" t="n">
        <v>5</v>
      </c>
      <c r="H9" s="5" t="n">
        <v>5</v>
      </c>
      <c r="I9" s="0" t="n">
        <v>3</v>
      </c>
      <c r="J9" s="0" t="n">
        <v>3</v>
      </c>
      <c r="K9" s="0" t="n">
        <v>4</v>
      </c>
      <c r="L9" s="0" t="n">
        <v>4</v>
      </c>
      <c r="M9" s="0" t="n">
        <v>3</v>
      </c>
      <c r="N9" s="0" t="n">
        <v>3</v>
      </c>
      <c r="O9" s="0" t="n">
        <v>3</v>
      </c>
      <c r="P9" s="0" t="n">
        <v>5</v>
      </c>
      <c r="Q9" s="0" t="n">
        <v>6</v>
      </c>
      <c r="R9" s="6" t="e">
        <f aca="false">(H9-$H$14)*$H$15+($I$14-I9)*$I$15+($J$14-J9)*$J$15+(K9-$K$14)*$K$15+(L9-$L$14)*$L$15+(M9-$M$14)*$M$15+($N$14-N9)*$N$15+(O9-$O$14)*$O$15+($P$14-P9)*$P$15+$R$14+G9</f>
        <v>#VALUE!</v>
      </c>
    </row>
    <row r="10" customFormat="false" ht="13.8" hidden="false" customHeight="false" outlineLevel="0" collapsed="false">
      <c r="A10" s="0" t="s">
        <v>32</v>
      </c>
      <c r="B10" s="10" t="s">
        <v>20</v>
      </c>
      <c r="G10" s="0" t="n">
        <v>0</v>
      </c>
      <c r="H10" s="5" t="n">
        <v>5</v>
      </c>
      <c r="I10" s="0" t="n">
        <v>3</v>
      </c>
      <c r="J10" s="0" t="n">
        <v>4</v>
      </c>
      <c r="K10" s="0" t="n">
        <v>4</v>
      </c>
      <c r="L10" s="0" t="n">
        <v>3</v>
      </c>
      <c r="M10" s="0" t="n">
        <v>1</v>
      </c>
      <c r="N10" s="0" t="n">
        <v>3</v>
      </c>
      <c r="O10" s="0" t="n">
        <v>1</v>
      </c>
      <c r="P10" s="0" t="n">
        <v>5</v>
      </c>
      <c r="Q10" s="0" t="n">
        <v>7</v>
      </c>
      <c r="R10" s="6" t="e">
        <f aca="false">(H10-$H$14)*$H$15+($I$14-I10)*$I$15+($J$14-J10)*$J$15+(K10-$K$14)*$K$15+(L10-$L$14)*$L$15+(M10-$M$14)*$M$15+($N$14-N10)*$N$15+(O10-$O$14)*$O$15+($P$14-P10)*$P$15+$R$14+G10</f>
        <v>#VALUE!</v>
      </c>
    </row>
    <row r="11" customFormat="false" ht="13.8" hidden="false" customHeight="false" outlineLevel="0" collapsed="false">
      <c r="A11" s="0" t="s">
        <v>33</v>
      </c>
      <c r="B11" s="0" t="s">
        <v>34</v>
      </c>
      <c r="C11" s="0" t="s">
        <v>35</v>
      </c>
      <c r="D11" s="0" t="s">
        <v>36</v>
      </c>
      <c r="E11" s="12" t="s">
        <v>37</v>
      </c>
      <c r="F11" s="0" t="n">
        <f aca="false">SUM(VLOOKUP(C11,[1]Abilities!A$1:C$1048576,3,FALSE()),VLOOKUP(Fantasy_Units!D11,[1]Abilities!A$1:C$1048576,3,FALSE()), VLOOKUP(Fantasy_Units!E11,[1]Abilities!A$1:C$1048576,3,FALSE()))</f>
        <v>25</v>
      </c>
      <c r="G11" s="0" t="n">
        <v>25</v>
      </c>
      <c r="H11" s="5" t="n">
        <v>6</v>
      </c>
      <c r="I11" s="0" t="n">
        <v>3</v>
      </c>
      <c r="J11" s="0" t="n">
        <v>4</v>
      </c>
      <c r="K11" s="0" t="n">
        <v>3</v>
      </c>
      <c r="L11" s="0" t="n">
        <v>3</v>
      </c>
      <c r="M11" s="0" t="n">
        <v>1</v>
      </c>
      <c r="N11" s="0" t="n">
        <v>2</v>
      </c>
      <c r="O11" s="0" t="n">
        <v>2</v>
      </c>
      <c r="P11" s="0" t="n">
        <v>6</v>
      </c>
      <c r="Q11" s="0" t="n">
        <v>6</v>
      </c>
      <c r="R11" s="6" t="e">
        <f aca="false">(H11-$H$14)*$H$15+($I$14-I11)*$I$15+($J$14-J11)*$J$15+(K11-$K$14)*$K$15+(L11-$L$14)*$L$15+(M11-$M$14)*$M$15+($N$14-N11)*$N$15+(O11-$O$14)*$O$15+($P$14-P11)*$P$15+$R$14+G11</f>
        <v>#VALUE!</v>
      </c>
    </row>
    <row r="12" customFormat="false" ht="13.8" hidden="false" customHeight="false" outlineLevel="0" collapsed="false">
      <c r="A12" s="0" t="s">
        <v>38</v>
      </c>
      <c r="B12" s="0" t="s">
        <v>34</v>
      </c>
      <c r="C12" s="0" t="s">
        <v>39</v>
      </c>
      <c r="D12" s="0" t="s">
        <v>36</v>
      </c>
      <c r="E12" s="12" t="s">
        <v>37</v>
      </c>
      <c r="F12" s="0" t="n">
        <f aca="false">SUM(VLOOKUP(C12,[1]Abilities!A$1:C$1048576,3,FALSE()),VLOOKUP(Fantasy_Units!D12,[1]Abilities!A$1:C$1048576,3,FALSE()), VLOOKUP(Fantasy_Units!E12,[1]Abilities!A$1:C$1048576,3,FALSE()))</f>
        <v>20</v>
      </c>
      <c r="G12" s="0" t="n">
        <v>20</v>
      </c>
      <c r="H12" s="5" t="n">
        <v>6</v>
      </c>
      <c r="I12" s="0" t="n">
        <v>3</v>
      </c>
      <c r="J12" s="0" t="n">
        <v>4</v>
      </c>
      <c r="K12" s="0" t="n">
        <v>4</v>
      </c>
      <c r="L12" s="0" t="n">
        <v>3</v>
      </c>
      <c r="M12" s="0" t="n">
        <v>1</v>
      </c>
      <c r="N12" s="0" t="n">
        <v>2</v>
      </c>
      <c r="O12" s="0" t="n">
        <v>1</v>
      </c>
      <c r="P12" s="0" t="n">
        <v>5</v>
      </c>
      <c r="Q12" s="0" t="n">
        <v>6</v>
      </c>
      <c r="R12" s="6" t="e">
        <f aca="false">(H12-$H$14)*$H$15+($I$14-I12)*$I$15+($J$14-J12)*$J$15+(K12-$K$14)*$K$15+(L12-$L$14)*$L$15+(M12-$M$14)*$M$15+($N$14-N12)*$N$15+(O12-$O$14)*$O$15+($P$14-P12)*$P$15+$R$14+G12</f>
        <v>#VALUE!</v>
      </c>
    </row>
    <row r="13" customFormat="false" ht="13.8" hidden="false" customHeight="false" outlineLevel="0" collapsed="false">
      <c r="A13" s="0" t="s">
        <v>40</v>
      </c>
      <c r="B13" s="0" t="s">
        <v>34</v>
      </c>
      <c r="C13" s="0" t="s">
        <v>41</v>
      </c>
      <c r="D13" s="0" t="s">
        <v>36</v>
      </c>
      <c r="E13" s="12" t="s">
        <v>37</v>
      </c>
      <c r="F13" s="0" t="n">
        <f aca="false">SUM(VLOOKUP(C13,[1]Abilities!A$1:C$1048576,3,FALSE()),VLOOKUP(Fantasy_Units!D13,[1]Abilities!A$1:C$1048576,3,FALSE()), VLOOKUP(Fantasy_Units!E13,[1]Abilities!A$1:C$1048576,3,FALSE()))</f>
        <v>45</v>
      </c>
      <c r="G13" s="0" t="n">
        <v>45</v>
      </c>
      <c r="H13" s="5" t="n">
        <v>6</v>
      </c>
      <c r="I13" s="0" t="n">
        <v>3</v>
      </c>
      <c r="J13" s="0" t="n">
        <v>4</v>
      </c>
      <c r="K13" s="0" t="n">
        <v>3</v>
      </c>
      <c r="L13" s="0" t="n">
        <v>3</v>
      </c>
      <c r="M13" s="0" t="n">
        <v>1</v>
      </c>
      <c r="N13" s="0" t="n">
        <v>2</v>
      </c>
      <c r="O13" s="0" t="n">
        <v>1</v>
      </c>
      <c r="P13" s="0" t="n">
        <v>5</v>
      </c>
      <c r="Q13" s="0" t="n">
        <v>6</v>
      </c>
      <c r="R13" s="6" t="e">
        <f aca="false">(H13-$H$14)*$H$15+($I$14-I13)*$I$15+($J$14-J13)*$J$15+(K13-$K$14)*$K$15+(L13-$L$14)*$L$15+(M13-$M$14)*$M$15+($N$14-N13)*$N$15+(O13-$O$14)*$O$15+($P$14-P13)*$P$15+$R$14+G13</f>
        <v>#VALUE!</v>
      </c>
    </row>
    <row r="14" customFormat="false" ht="13.8" hidden="false" customHeight="false" outlineLevel="0" collapsed="false">
      <c r="A14" s="0" t="s">
        <v>42</v>
      </c>
      <c r="B14" s="0" t="s">
        <v>34</v>
      </c>
      <c r="C14" s="0" t="s">
        <v>36</v>
      </c>
      <c r="D14" s="12" t="s">
        <v>37</v>
      </c>
      <c r="F14" s="0" t="e">
        <f aca="false">SUM(VLOOKUP(C14,[1]Abilities!A$1:C$1048576,3,FALSE()),VLOOKUP(Fantasy_Units!D14,[1]Abilities!A$1:C$1048576,3,FALSE()), VLOOKUP(Fantasy_Units!E14,[1]Abilities!A$1:C$1048576,3,FALSE()))</f>
        <v>#N/A</v>
      </c>
      <c r="G14" s="0" t="n">
        <v>15</v>
      </c>
      <c r="H14" s="5" t="n">
        <v>6</v>
      </c>
      <c r="I14" s="0" t="n">
        <v>4</v>
      </c>
      <c r="J14" s="0" t="n">
        <v>3</v>
      </c>
      <c r="K14" s="0" t="n">
        <v>3</v>
      </c>
      <c r="L14" s="0" t="n">
        <v>3</v>
      </c>
      <c r="M14" s="0" t="n">
        <v>1</v>
      </c>
      <c r="N14" s="0" t="n">
        <v>3</v>
      </c>
      <c r="O14" s="0" t="n">
        <v>1</v>
      </c>
      <c r="P14" s="0" t="n">
        <v>6</v>
      </c>
      <c r="Q14" s="0" t="n">
        <v>6</v>
      </c>
      <c r="R14" s="6" t="e">
        <f aca="false">(H14-$H$14)*$H$15+($I$14-I14)*$I$15+($J$14-J14)*$J$15+(K14-$K$14)*$K$15+(L14-$L$14)*$L$15+(M14-$M$14)*$M$15+($N$14-N14)*$N$15+(O14-$O$14)*$O$15+($P$14-P14)*$P$15+$R$14+G14</f>
        <v>#VALUE!</v>
      </c>
    </row>
    <row r="15" customFormat="false" ht="13.8" hidden="false" customHeight="false" outlineLevel="0" collapsed="false">
      <c r="A15" s="0" t="s">
        <v>43</v>
      </c>
      <c r="B15" s="0" t="s">
        <v>34</v>
      </c>
      <c r="C15" s="0" t="s">
        <v>36</v>
      </c>
      <c r="D15" s="12" t="s">
        <v>37</v>
      </c>
      <c r="F15" s="0" t="e">
        <f aca="false">SUM(VLOOKUP(C15,[1]Abilities!A$1:C$1048576,3,FALSE()),VLOOKUP(Fantasy_Units!D15,[1]Abilities!A$1:C$1048576,3,FALSE()), VLOOKUP(Fantasy_Units!E15,[1]Abilities!A$1:C$1048576,3,FALSE()))</f>
        <v>#N/A</v>
      </c>
      <c r="G15" s="0" t="n">
        <v>15</v>
      </c>
      <c r="H15" s="5" t="n">
        <v>6</v>
      </c>
      <c r="I15" s="0" t="n">
        <v>2</v>
      </c>
      <c r="J15" s="0" t="n">
        <v>2</v>
      </c>
      <c r="K15" s="0" t="n">
        <v>4</v>
      </c>
      <c r="L15" s="0" t="n">
        <v>3</v>
      </c>
      <c r="M15" s="0" t="n">
        <v>3</v>
      </c>
      <c r="N15" s="0" t="n">
        <v>2</v>
      </c>
      <c r="O15" s="0" t="n">
        <v>3</v>
      </c>
      <c r="P15" s="0" t="n">
        <v>4</v>
      </c>
      <c r="Q15" s="0" t="n">
        <v>5</v>
      </c>
      <c r="R15" s="6" t="e">
        <f aca="false">(H15-$H$14)*$H$15+($I$14-I15)*$I$15+($J$14-J15)*$J$15+(K15-$K$14)*$K$15+(L15-$L$14)*$L$15+(M15-$M$14)*$M$15+($N$14-N15)*$N$15+(O15-$O$14)*$O$15+($P$14-P15)*$P$15+$R$14+G15</f>
        <v>#VALUE!</v>
      </c>
    </row>
    <row r="16" customFormat="false" ht="13.8" hidden="false" customHeight="false" outlineLevel="0" collapsed="false">
      <c r="A16" s="0" t="s">
        <v>44</v>
      </c>
      <c r="B16" s="0" t="s">
        <v>34</v>
      </c>
      <c r="C16" s="0" t="s">
        <v>36</v>
      </c>
      <c r="D16" s="12" t="s">
        <v>37</v>
      </c>
      <c r="F16" s="0" t="n">
        <v>15</v>
      </c>
      <c r="G16" s="0" t="n">
        <v>15</v>
      </c>
      <c r="H16" s="5" t="n">
        <v>6</v>
      </c>
      <c r="I16" s="0" t="n">
        <v>2</v>
      </c>
      <c r="J16" s="0" t="n">
        <v>2</v>
      </c>
      <c r="K16" s="0" t="n">
        <v>4</v>
      </c>
      <c r="L16" s="0" t="n">
        <v>3</v>
      </c>
      <c r="M16" s="0" t="n">
        <v>3</v>
      </c>
      <c r="N16" s="0" t="n">
        <v>2</v>
      </c>
      <c r="O16" s="0" t="n">
        <v>3</v>
      </c>
      <c r="P16" s="0" t="n">
        <v>4</v>
      </c>
      <c r="Q16" s="0" t="n">
        <v>5</v>
      </c>
      <c r="R16" s="6" t="e">
        <f aca="false">(H16-$H$14)*$H$15+($I$14-I16)*$I$15+($J$14-J16)*$J$15+(K16-$K$14)*$K$15+(L16-$L$14)*$L$15+(M16-$M$14)*$M$15+($N$14-N16)*$N$15+(O16-$O$14)*$O$15+($P$14-P16)*$P$15+$R$14+G16</f>
        <v>#VALUE!</v>
      </c>
    </row>
    <row r="17" customFormat="false" ht="13.8" hidden="false" customHeight="false" outlineLevel="0" collapsed="false">
      <c r="A17" s="0" t="s">
        <v>45</v>
      </c>
      <c r="B17" s="0" t="s">
        <v>34</v>
      </c>
      <c r="C17" s="0" t="s">
        <v>36</v>
      </c>
      <c r="D17" s="12" t="s">
        <v>37</v>
      </c>
      <c r="F17" s="0" t="n">
        <v>15</v>
      </c>
      <c r="G17" s="0" t="n">
        <v>15</v>
      </c>
      <c r="H17" s="5" t="n">
        <v>6</v>
      </c>
      <c r="I17" s="0" t="n">
        <v>3</v>
      </c>
      <c r="J17" s="0" t="n">
        <v>4</v>
      </c>
      <c r="K17" s="0" t="n">
        <v>3</v>
      </c>
      <c r="L17" s="0" t="n">
        <v>3</v>
      </c>
      <c r="M17" s="0" t="n">
        <v>1</v>
      </c>
      <c r="N17" s="0" t="n">
        <v>3</v>
      </c>
      <c r="O17" s="0" t="n">
        <v>1</v>
      </c>
      <c r="P17" s="0" t="n">
        <v>6</v>
      </c>
      <c r="Q17" s="0" t="n">
        <v>6</v>
      </c>
      <c r="R17" s="6" t="e">
        <f aca="false">(H17-$H$14)*$H$15+($I$14-I17)*$I$15+($J$14-J17)*$J$15+(K17-$K$14)*$K$15+(L17-$L$14)*$L$15+(M17-$M$14)*$M$15+($N$14-N17)*$N$15+(O17-$O$14)*$O$15+($P$14-P17)*$P$15+$R$14+G17</f>
        <v>#VALUE!</v>
      </c>
    </row>
    <row r="18" customFormat="false" ht="13.8" hidden="false" customHeight="false" outlineLevel="0" collapsed="false">
      <c r="A18" s="0" t="s">
        <v>46</v>
      </c>
      <c r="B18" s="0" t="s">
        <v>34</v>
      </c>
      <c r="C18" s="0" t="s">
        <v>36</v>
      </c>
      <c r="D18" s="12" t="s">
        <v>37</v>
      </c>
      <c r="E18" s="0" t="s">
        <v>47</v>
      </c>
      <c r="F18" s="0" t="n">
        <v>23</v>
      </c>
      <c r="G18" s="0" t="n">
        <v>23</v>
      </c>
      <c r="H18" s="5" t="n">
        <v>6</v>
      </c>
      <c r="I18" s="0" t="n">
        <v>3</v>
      </c>
      <c r="J18" s="0" t="n">
        <v>2</v>
      </c>
      <c r="K18" s="0" t="n">
        <v>3</v>
      </c>
      <c r="L18" s="0" t="n">
        <v>3</v>
      </c>
      <c r="M18" s="0" t="n">
        <v>1</v>
      </c>
      <c r="N18" s="0" t="n">
        <v>3</v>
      </c>
      <c r="O18" s="0" t="n">
        <v>1</v>
      </c>
      <c r="P18" s="0" t="n">
        <v>6</v>
      </c>
      <c r="Q18" s="0" t="n">
        <v>6</v>
      </c>
      <c r="R18" s="6" t="e">
        <f aca="false">(H18-$H$14)*$H$15+($I$14-I18)*$I$15+($J$14-J18)*$J$15+(K18-$K$14)*$K$15+(L18-$L$14)*$L$15+(M18-$M$14)*$M$15+($N$14-N18)*$N$15+(O18-$O$14)*$O$15+($P$14-P18)*$P$15+$R$14+G18</f>
        <v>#VALUE!</v>
      </c>
    </row>
    <row r="19" customFormat="false" ht="13.8" hidden="false" customHeight="false" outlineLevel="0" collapsed="false">
      <c r="A19" s="0" t="s">
        <v>48</v>
      </c>
      <c r="B19" s="0" t="s">
        <v>34</v>
      </c>
      <c r="C19" s="0" t="s">
        <v>36</v>
      </c>
      <c r="D19" s="12" t="s">
        <v>37</v>
      </c>
      <c r="F19" s="0" t="e">
        <f aca="false">SUM(VLOOKUP(C19,[1]Abilities!A$1:C$1048576,3,FALSE()),VLOOKUP(Fantasy_Units!D19,[1]Abilities!A$1:C$1048576,3,FALSE()), VLOOKUP(Fantasy_Units!E19,[1]Abilities!A$1:C$1048576,3,FALSE()))</f>
        <v>#N/A</v>
      </c>
      <c r="G19" s="0" t="n">
        <v>15</v>
      </c>
      <c r="H19" s="5" t="n">
        <v>6</v>
      </c>
      <c r="I19" s="0" t="n">
        <v>3</v>
      </c>
      <c r="J19" s="0" t="n">
        <v>3</v>
      </c>
      <c r="K19" s="0" t="n">
        <v>3</v>
      </c>
      <c r="L19" s="0" t="n">
        <v>3</v>
      </c>
      <c r="M19" s="0" t="n">
        <v>1</v>
      </c>
      <c r="N19" s="0" t="n">
        <v>3</v>
      </c>
      <c r="O19" s="0" t="n">
        <v>1</v>
      </c>
      <c r="P19" s="0" t="n">
        <v>6</v>
      </c>
      <c r="Q19" s="0" t="n">
        <v>6</v>
      </c>
      <c r="R19" s="6" t="e">
        <f aca="false">(H19-$H$14)*$H$15+($I$14-I19)*$I$15+($J$14-J19)*$J$15+(K19-$K$14)*$K$15+(L19-$L$14)*$L$15+(M19-$M$14)*$M$15+($N$14-N19)*$N$15+(O19-$O$14)*$O$15+($P$14-P19)*$P$15+$R$14+G19</f>
        <v>#VALUE!</v>
      </c>
    </row>
    <row r="20" customFormat="false" ht="13.8" hidden="false" customHeight="false" outlineLevel="0" collapsed="false">
      <c r="A20" s="0" t="s">
        <v>49</v>
      </c>
      <c r="B20" s="0" t="s">
        <v>50</v>
      </c>
      <c r="C20" s="0" t="s">
        <v>51</v>
      </c>
      <c r="F20" s="0" t="e">
        <f aca="false">SUM(VLOOKUP(C20,[1]Abilities!A$1:C$1048576,3,FALSE()),VLOOKUP(Fantasy_Units!D20,[1]Abilities!A$1:C$1048576,3,FALSE()), VLOOKUP(Fantasy_Units!E20,[1]Abilities!A$1:C$1048576,3,FALSE()))</f>
        <v>#N/A</v>
      </c>
      <c r="G20" s="0" t="n">
        <v>5</v>
      </c>
      <c r="H20" s="5" t="n">
        <v>5</v>
      </c>
      <c r="I20" s="0" t="n">
        <v>3</v>
      </c>
      <c r="J20" s="0" t="n">
        <v>4</v>
      </c>
      <c r="K20" s="0" t="n">
        <v>4</v>
      </c>
      <c r="L20" s="0" t="n">
        <v>4</v>
      </c>
      <c r="M20" s="0" t="n">
        <v>1</v>
      </c>
      <c r="N20" s="0" t="n">
        <v>5</v>
      </c>
      <c r="O20" s="0" t="n">
        <v>1</v>
      </c>
      <c r="P20" s="0" t="n">
        <v>7</v>
      </c>
      <c r="Q20" s="0" t="n">
        <v>8</v>
      </c>
      <c r="R20" s="6" t="e">
        <f aca="false">(H20-$H$14)*$H$15+($I$14-I20)*$I$15+($J$14-J20)*$J$15+(K20-$K$14)*$K$15+(L20-$L$14)*$L$15+(M20-$M$14)*$M$15+($N$14-N20)*$N$15+(O20-$O$14)*$O$15+($P$14-P20)*$P$15+$R$14+G20</f>
        <v>#VALUE!</v>
      </c>
    </row>
    <row r="21" customFormat="false" ht="13.8" hidden="false" customHeight="false" outlineLevel="0" collapsed="false">
      <c r="A21" s="0" t="s">
        <v>52</v>
      </c>
      <c r="B21" s="0" t="s">
        <v>50</v>
      </c>
      <c r="C21" s="0" t="s">
        <v>51</v>
      </c>
      <c r="F21" s="0" t="e">
        <f aca="false">SUM(VLOOKUP(C21,[1]Abilities!A$1:C$1048576,3,FALSE()),VLOOKUP(Fantasy_Units!D21,[1]Abilities!A$1:C$1048576,3,FALSE()), VLOOKUP(Fantasy_Units!E21,[1]Abilities!A$1:C$1048576,3,FALSE()))</f>
        <v>#N/A</v>
      </c>
      <c r="G21" s="0" t="n">
        <v>5</v>
      </c>
      <c r="H21" s="5" t="n">
        <v>5</v>
      </c>
      <c r="I21" s="0" t="n">
        <v>3</v>
      </c>
      <c r="J21" s="0" t="n">
        <v>4</v>
      </c>
      <c r="K21" s="0" t="n">
        <v>4</v>
      </c>
      <c r="L21" s="0" t="n">
        <v>4</v>
      </c>
      <c r="M21" s="0" t="n">
        <v>1</v>
      </c>
      <c r="N21" s="0" t="n">
        <v>5</v>
      </c>
      <c r="O21" s="0" t="n">
        <v>2</v>
      </c>
      <c r="P21" s="0" t="n">
        <v>6</v>
      </c>
      <c r="Q21" s="0" t="n">
        <v>7</v>
      </c>
      <c r="R21" s="6" t="e">
        <f aca="false">(H21-$H$14)*$H$15+($I$14-I21)*$I$15+($J$14-J21)*$J$15+(K21-$K$14)*$K$15+(L21-$L$14)*$L$15+(M21-$M$14)*$M$15+($N$14-N21)*$N$15+(O21-$O$14)*$O$15+($P$14-P21)*$P$15+$R$14+G21</f>
        <v>#VALUE!</v>
      </c>
    </row>
    <row r="22" customFormat="false" ht="13.8" hidden="false" customHeight="false" outlineLevel="0" collapsed="false">
      <c r="A22" s="0" t="s">
        <v>53</v>
      </c>
      <c r="B22" s="0" t="s">
        <v>50</v>
      </c>
      <c r="C22" s="0" t="s">
        <v>51</v>
      </c>
      <c r="D22" s="12" t="s">
        <v>54</v>
      </c>
      <c r="F22" s="0" t="e">
        <f aca="false">SUM(VLOOKUP(C22,[1]Abilities!A$1:C$1048576,3,FALSE()),VLOOKUP(Fantasy_Units!D22,[1]Abilities!A$1:C$1048576,3,FALSE()), VLOOKUP(Fantasy_Units!E22,[1]Abilities!A$1:C$1048576,3,FALSE()))</f>
        <v>#N/A</v>
      </c>
      <c r="G22" s="0" t="n">
        <v>20</v>
      </c>
      <c r="H22" s="5" t="n">
        <v>5</v>
      </c>
      <c r="I22" s="0" t="n">
        <v>4</v>
      </c>
      <c r="J22" s="0" t="n">
        <v>4</v>
      </c>
      <c r="K22" s="0" t="n">
        <v>3</v>
      </c>
      <c r="L22" s="0" t="n">
        <v>4</v>
      </c>
      <c r="M22" s="0" t="n">
        <v>1</v>
      </c>
      <c r="N22" s="0" t="n">
        <v>5</v>
      </c>
      <c r="O22" s="0" t="n">
        <v>2</v>
      </c>
      <c r="P22" s="0" t="n">
        <v>6</v>
      </c>
      <c r="Q22" s="0" t="n">
        <v>9</v>
      </c>
      <c r="R22" s="6" t="e">
        <f aca="false">(H22-$H$14)*$H$15+($I$14-I22)*$I$15+($J$14-J22)*$J$15+(K22-$K$14)*$K$15+(L22-$L$14)*$L$15+(M22-$M$14)*$M$15+($N$14-N22)*$N$15+(O22-$O$14)*$O$15+($P$14-P22)*$P$15+$R$14+G22</f>
        <v>#VALUE!</v>
      </c>
    </row>
    <row r="23" customFormat="false" ht="13.8" hidden="false" customHeight="false" outlineLevel="0" collapsed="false">
      <c r="A23" s="0" t="s">
        <v>55</v>
      </c>
      <c r="B23" s="0" t="s">
        <v>50</v>
      </c>
      <c r="C23" s="0" t="s">
        <v>51</v>
      </c>
      <c r="D23" s="12" t="s">
        <v>54</v>
      </c>
      <c r="F23" s="0" t="e">
        <f aca="false">SUM(VLOOKUP(C23,[1]Abilities!A$1:C$1048576,3,FALSE()),VLOOKUP(Fantasy_Units!D23,[1]Abilities!A$1:C$1048576,3,FALSE()), VLOOKUP(Fantasy_Units!E23,[1]Abilities!A$1:C$1048576,3,FALSE()))</f>
        <v>#N/A</v>
      </c>
      <c r="G23" s="0" t="n">
        <v>20</v>
      </c>
      <c r="H23" s="5" t="n">
        <v>5</v>
      </c>
      <c r="I23" s="0" t="n">
        <v>3</v>
      </c>
      <c r="J23" s="0" t="n">
        <v>4</v>
      </c>
      <c r="K23" s="0" t="n">
        <v>4</v>
      </c>
      <c r="L23" s="0" t="n">
        <v>4</v>
      </c>
      <c r="M23" s="0" t="n">
        <v>1</v>
      </c>
      <c r="N23" s="0" t="n">
        <v>5</v>
      </c>
      <c r="O23" s="0" t="n">
        <v>2</v>
      </c>
      <c r="P23" s="0" t="n">
        <v>6</v>
      </c>
      <c r="Q23" s="0" t="n">
        <v>9</v>
      </c>
      <c r="R23" s="6" t="e">
        <f aca="false">(H23-$H$14)*$H$15+($I$14-I23)*$I$15+($J$14-J23)*$J$15+(K23-$K$14)*$K$15+(L23-$L$14)*$L$15+(M23-$M$14)*$M$15+($N$14-N23)*$N$15+(O23-$O$14)*$O$15+($P$14-P23)*$P$15+$R$14+G23</f>
        <v>#VALUE!</v>
      </c>
    </row>
    <row r="24" customFormat="false" ht="13.8" hidden="false" customHeight="false" outlineLevel="0" collapsed="false">
      <c r="A24" s="0" t="s">
        <v>56</v>
      </c>
      <c r="B24" s="0" t="s">
        <v>50</v>
      </c>
      <c r="C24" s="0" t="s">
        <v>51</v>
      </c>
      <c r="F24" s="0" t="e">
        <f aca="false">SUM(VLOOKUP(C24,[1]Abilities!A$1:C$1048576,3,FALSE()),VLOOKUP(Fantasy_Units!D24,[1]Abilities!A$1:C$1048576,3,FALSE()), VLOOKUP(Fantasy_Units!E24,[1]Abilities!A$1:C$1048576,3,FALSE()))</f>
        <v>#N/A</v>
      </c>
      <c r="G24" s="0" t="n">
        <v>5</v>
      </c>
      <c r="H24" s="5" t="n">
        <v>5</v>
      </c>
      <c r="I24" s="0" t="n">
        <v>3</v>
      </c>
      <c r="J24" s="0" t="n">
        <v>4</v>
      </c>
      <c r="K24" s="0" t="n">
        <v>4</v>
      </c>
      <c r="L24" s="0" t="n">
        <v>5</v>
      </c>
      <c r="M24" s="0" t="n">
        <v>3</v>
      </c>
      <c r="N24" s="0" t="n">
        <v>5</v>
      </c>
      <c r="O24" s="0" t="n">
        <v>3</v>
      </c>
      <c r="P24" s="0" t="n">
        <v>6</v>
      </c>
      <c r="Q24" s="0" t="n">
        <v>7</v>
      </c>
      <c r="R24" s="6" t="e">
        <f aca="false">(H24-$H$14)*$H$15+($I$14-I24)*$I$15+($J$14-J24)*$J$15+(K24-$K$14)*$K$15+(L24-$L$14)*$L$15+(M24-$M$14)*$M$15+($N$14-N24)*$N$15+(O24-$O$14)*$O$15+($P$14-P24)*$P$15+$R$14+G24</f>
        <v>#VALUE!</v>
      </c>
    </row>
    <row r="25" customFormat="false" ht="13.8" hidden="false" customHeight="false" outlineLevel="0" collapsed="false">
      <c r="A25" s="0" t="s">
        <v>57</v>
      </c>
      <c r="B25" s="0" t="s">
        <v>50</v>
      </c>
      <c r="C25" s="0" t="s">
        <v>51</v>
      </c>
      <c r="F25" s="0" t="e">
        <f aca="false">SUM(VLOOKUP(C25,[1]Abilities!A$1:C$1048576,3,FALSE()),VLOOKUP(Fantasy_Units!D25,[1]Abilities!A$1:C$1048576,3,FALSE()), VLOOKUP(Fantasy_Units!E25,[1]Abilities!A$1:C$1048576,3,FALSE()))</f>
        <v>#N/A</v>
      </c>
      <c r="G25" s="0" t="n">
        <v>5</v>
      </c>
      <c r="H25" s="5" t="n">
        <v>5</v>
      </c>
      <c r="I25" s="0" t="n">
        <v>4</v>
      </c>
      <c r="J25" s="0" t="n">
        <v>4</v>
      </c>
      <c r="K25" s="0" t="n">
        <v>3</v>
      </c>
      <c r="L25" s="0" t="n">
        <v>4</v>
      </c>
      <c r="M25" s="0" t="n">
        <v>1</v>
      </c>
      <c r="N25" s="0" t="n">
        <v>5</v>
      </c>
      <c r="O25" s="0" t="n">
        <v>1</v>
      </c>
      <c r="P25" s="0" t="n">
        <v>8</v>
      </c>
      <c r="Q25" s="0" t="n">
        <v>8</v>
      </c>
      <c r="R25" s="6" t="e">
        <f aca="false">(H25-$H$14)*$H$15+($I$14-I25)*$I$15+($J$14-J25)*$J$15+(K25-$K$14)*$K$15+(L25-$L$14)*$L$15+(M25-$M$14)*$M$15+($N$14-N25)*$N$15+(O25-$O$14)*$O$15+($P$14-P25)*$P$15+$R$14+G25</f>
        <v>#VALUE!</v>
      </c>
    </row>
    <row r="26" customFormat="false" ht="13.8" hidden="false" customHeight="false" outlineLevel="0" collapsed="false">
      <c r="A26" s="0" t="s">
        <v>58</v>
      </c>
      <c r="B26" s="0" t="s">
        <v>50</v>
      </c>
      <c r="C26" s="0" t="s">
        <v>59</v>
      </c>
      <c r="F26" s="0" t="e">
        <f aca="false">SUM(VLOOKUP(C26,[1]Abilities!A$1:C$1048576,3,FALSE()),VLOOKUP(Fantasy_Units!D26,[1]Abilities!A$1:C$1048576,3,FALSE()), VLOOKUP(Fantasy_Units!E26,[1]Abilities!A$1:C$1048576,3,FALSE()))</f>
        <v>#N/A</v>
      </c>
      <c r="G26" s="0" t="n">
        <v>50</v>
      </c>
      <c r="H26" s="5" t="n">
        <v>5</v>
      </c>
      <c r="I26" s="0" t="n">
        <v>4</v>
      </c>
      <c r="J26" s="0" t="n">
        <v>4</v>
      </c>
      <c r="K26" s="0" t="n">
        <v>5</v>
      </c>
      <c r="L26" s="0" t="n">
        <v>4</v>
      </c>
      <c r="M26" s="0" t="n">
        <v>3</v>
      </c>
      <c r="N26" s="0" t="n">
        <v>5</v>
      </c>
      <c r="O26" s="0" t="n">
        <v>3</v>
      </c>
      <c r="P26" s="0" t="n">
        <v>7</v>
      </c>
      <c r="Q26" s="0" t="n">
        <v>10</v>
      </c>
      <c r="R26" s="6" t="e">
        <f aca="false">(H26-$H$14)*$H$15+($I$14-I26)*$I$15+($J$14-J26)*$J$15+(K26-$K$14)*$K$15+(L26-$L$14)*$L$15+(M26-$M$14)*$M$15+($N$14-N26)*$N$15+(O26-$O$14)*$O$15+($P$14-P26)*$P$15+$R$14+G26</f>
        <v>#VALUE!</v>
      </c>
    </row>
    <row r="27" customFormat="false" ht="13.8" hidden="false" customHeight="false" outlineLevel="0" collapsed="false">
      <c r="A27" s="0" t="s">
        <v>60</v>
      </c>
      <c r="B27" s="0" t="s">
        <v>50</v>
      </c>
      <c r="F27" s="0" t="e">
        <f aca="false">SUM(VLOOKUP(C27,[1]Abilities!A$1:C$1048576,3,FALSE()),VLOOKUP(Fantasy_Units!D27,[1]Abilities!A$1:C$1048576,3,FALSE()), VLOOKUP(Fantasy_Units!E27,[1]Abilities!A$1:C$1048576,3,FALSE()))</f>
        <v>#N/A</v>
      </c>
      <c r="G27" s="0" t="n">
        <v>0</v>
      </c>
      <c r="H27" s="13" t="n">
        <v>5</v>
      </c>
      <c r="I27" s="6" t="n">
        <v>5</v>
      </c>
      <c r="J27" s="6" t="n">
        <v>4</v>
      </c>
      <c r="K27" s="6" t="n">
        <v>3</v>
      </c>
      <c r="L27" s="6" t="n">
        <v>3</v>
      </c>
      <c r="M27" s="6" t="n">
        <v>1</v>
      </c>
      <c r="N27" s="6" t="n">
        <v>4</v>
      </c>
      <c r="O27" s="6" t="n">
        <v>1</v>
      </c>
      <c r="P27" s="6" t="n">
        <v>9</v>
      </c>
      <c r="Q27" s="6" t="n">
        <v>8</v>
      </c>
      <c r="R27" s="6" t="e">
        <f aca="false">(H27-$H$14)*$H$15+($I$14-I27)*$I$15+($J$14-J27)*$J$15+(K27-$K$14)*$K$15+(L27-$L$14)*$L$15+(M27-$M$14)*$M$15+($N$14-N27)*$N$15+(O27-$O$14)*$O$15+($P$14-P27)*$P$15+$R$14+G27</f>
        <v>#VALUE!</v>
      </c>
    </row>
    <row r="28" customFormat="false" ht="13.8" hidden="false" customHeight="false" outlineLevel="0" collapsed="false">
      <c r="A28" s="0" t="s">
        <v>61</v>
      </c>
      <c r="B28" s="0" t="s">
        <v>50</v>
      </c>
      <c r="F28" s="0" t="e">
        <f aca="false">SUM(VLOOKUP(C28,[1]Abilities!A$1:C$1048576,3,FALSE()),VLOOKUP(Fantasy_Units!D28,[1]Abilities!A$1:C$1048576,3,FALSE()), VLOOKUP(Fantasy_Units!E28,[1]Abilities!A$1:C$1048576,3,FALSE()))</f>
        <v>#N/A</v>
      </c>
      <c r="G28" s="0" t="n">
        <v>0</v>
      </c>
      <c r="H28" s="13" t="n">
        <v>5</v>
      </c>
      <c r="I28" s="6" t="n">
        <v>4</v>
      </c>
      <c r="J28" s="6" t="n">
        <v>4</v>
      </c>
      <c r="K28" s="6" t="n">
        <v>3</v>
      </c>
      <c r="L28" s="6" t="n">
        <v>3</v>
      </c>
      <c r="M28" s="6" t="n">
        <v>2</v>
      </c>
      <c r="N28" s="6" t="n">
        <v>3</v>
      </c>
      <c r="O28" s="6" t="n">
        <v>3</v>
      </c>
      <c r="P28" s="6" t="n">
        <v>7</v>
      </c>
      <c r="Q28" s="6" t="n">
        <v>7</v>
      </c>
      <c r="R28" s="6" t="e">
        <f aca="false">(H28-$H$14)*$H$15+($I$14-I28)*$I$15+($J$14-J28)*$J$15+(K28-$K$14)*$K$15+(L28-$L$14)*$L$15+(M28-$M$14)*$M$15+($N$14-N28)*$N$15+(O28-$O$14)*$O$15+($P$14-P28)*$P$15+$R$14+G28</f>
        <v>#VALUE!</v>
      </c>
    </row>
    <row r="29" customFormat="false" ht="13.8" hidden="false" customHeight="false" outlineLevel="0" collapsed="false">
      <c r="A29" s="0" t="s">
        <v>62</v>
      </c>
      <c r="B29" s="0" t="s">
        <v>63</v>
      </c>
      <c r="C29" s="0" t="s">
        <v>64</v>
      </c>
      <c r="F29" s="0" t="e">
        <f aca="false">SUM(VLOOKUP(C29,[1]Abilities!A$1:C$1048576,3,FALSE()),VLOOKUP(Fantasy_Units!D29,[1]Abilities!A$1:C$1048576,3,FALSE()), VLOOKUP(Fantasy_Units!E29,[1]Abilities!A$1:C$1048576,3,FALSE()))</f>
        <v>#N/A</v>
      </c>
      <c r="G29" s="0" t="n">
        <v>5</v>
      </c>
      <c r="H29" s="13" t="n">
        <v>5</v>
      </c>
      <c r="I29" s="6" t="n">
        <v>5</v>
      </c>
      <c r="J29" s="6" t="n">
        <v>5</v>
      </c>
      <c r="K29" s="6" t="n">
        <v>3</v>
      </c>
      <c r="L29" s="6" t="n">
        <v>3</v>
      </c>
      <c r="M29" s="6" t="n">
        <v>1</v>
      </c>
      <c r="N29" s="6" t="n">
        <v>4</v>
      </c>
      <c r="O29" s="6" t="n">
        <v>1</v>
      </c>
      <c r="P29" s="6" t="n">
        <v>9</v>
      </c>
      <c r="Q29" s="6" t="n">
        <v>8</v>
      </c>
      <c r="R29" s="6" t="e">
        <f aca="false">(H29-$H$14)*$H$15+($I$14-I29)*$I$15+($J$14-J29)*$J$15+(K29-$K$14)*$K$15+(L29-$L$14)*$L$15+(M29-$M$14)*$M$15+($N$14-N29)*$N$15+(O29-$O$14)*$O$15+($P$14-P29)*$P$15+$R$14+G29</f>
        <v>#VALUE!</v>
      </c>
    </row>
    <row r="30" customFormat="false" ht="13.8" hidden="false" customHeight="false" outlineLevel="0" collapsed="false">
      <c r="A30" s="0" t="s">
        <v>65</v>
      </c>
      <c r="B30" s="0" t="s">
        <v>63</v>
      </c>
      <c r="C30" s="0" t="s">
        <v>64</v>
      </c>
      <c r="F30" s="0" t="e">
        <f aca="false">SUM(VLOOKUP(C30,[1]Abilities!A$1:C$1048576,3,FALSE()),VLOOKUP(Fantasy_Units!D30,[1]Abilities!A$1:C$1048576,3,FALSE()), VLOOKUP(Fantasy_Units!E30,[1]Abilities!A$1:C$1048576,3,FALSE()))</f>
        <v>#N/A</v>
      </c>
      <c r="G30" s="0" t="n">
        <v>5</v>
      </c>
      <c r="H30" s="13" t="n">
        <v>5</v>
      </c>
      <c r="I30" s="6" t="n">
        <v>5</v>
      </c>
      <c r="J30" s="6" t="n">
        <v>4</v>
      </c>
      <c r="K30" s="6" t="n">
        <v>3</v>
      </c>
      <c r="L30" s="6" t="n">
        <v>3</v>
      </c>
      <c r="M30" s="6" t="n">
        <v>1</v>
      </c>
      <c r="N30" s="6" t="n">
        <v>4</v>
      </c>
      <c r="O30" s="6" t="n">
        <v>1</v>
      </c>
      <c r="P30" s="6" t="n">
        <v>9</v>
      </c>
      <c r="Q30" s="6" t="n">
        <v>8</v>
      </c>
      <c r="R30" s="6" t="e">
        <f aca="false">(H30-$H$14)*$H$15+($I$14-I30)*$I$15+($J$14-J30)*$J$15+(K30-$K$14)*$K$15+(L30-$L$14)*$L$15+(M30-$M$14)*$M$15+($N$14-N30)*$N$15+(O30-$O$14)*$O$15+($P$14-P30)*$P$15+$R$14+G30</f>
        <v>#VALUE!</v>
      </c>
    </row>
    <row r="31" customFormat="false" ht="13.8" hidden="false" customHeight="false" outlineLevel="0" collapsed="false">
      <c r="A31" s="0" t="s">
        <v>66</v>
      </c>
      <c r="B31" s="0" t="s">
        <v>63</v>
      </c>
      <c r="C31" s="0" t="s">
        <v>67</v>
      </c>
      <c r="F31" s="0" t="e">
        <f aca="false">SUM(VLOOKUP(C31,[1]Abilities!A$1:C$1048576,3,FALSE()),VLOOKUP(Fantasy_Units!D31,[1]Abilities!A$1:C$1048576,3,FALSE()), VLOOKUP(Fantasy_Units!E31,[1]Abilities!A$1:C$1048576,3,FALSE()))</f>
        <v>#N/A</v>
      </c>
      <c r="G31" s="0" t="n">
        <v>15</v>
      </c>
      <c r="H31" s="13" t="n">
        <v>5</v>
      </c>
      <c r="I31" s="6" t="n">
        <v>4</v>
      </c>
      <c r="J31" s="6" t="n">
        <v>4</v>
      </c>
      <c r="K31" s="6" t="n">
        <v>3</v>
      </c>
      <c r="L31" s="6" t="n">
        <v>3</v>
      </c>
      <c r="M31" s="6" t="n">
        <v>1</v>
      </c>
      <c r="N31" s="6" t="n">
        <v>3</v>
      </c>
      <c r="O31" s="6" t="n">
        <v>1</v>
      </c>
      <c r="P31" s="6" t="n">
        <v>6</v>
      </c>
      <c r="Q31" s="6" t="n">
        <v>7</v>
      </c>
      <c r="R31" s="6" t="e">
        <f aca="false">(H31-$H$14)*$H$15+($I$14-I31)*$I$15+($J$14-J31)*$J$15+(K31-$K$14)*$K$15+(L31-$L$14)*$L$15+(M31-$M$14)*$M$15+($N$14-N31)*$N$15+(O31-$O$14)*$O$15+($P$14-P31)*$P$15+$R$14+G31</f>
        <v>#VALUE!</v>
      </c>
    </row>
    <row r="32" customFormat="false" ht="13.8" hidden="false" customHeight="false" outlineLevel="0" collapsed="false">
      <c r="A32" s="0" t="s">
        <v>68</v>
      </c>
      <c r="B32" s="0" t="s">
        <v>63</v>
      </c>
      <c r="C32" s="0" t="s">
        <v>67</v>
      </c>
      <c r="F32" s="0" t="e">
        <f aca="false">SUM(VLOOKUP(C32,[1]Abilities!A$1:C$1048576,3,FALSE()),VLOOKUP(Fantasy_Units!D32,[1]Abilities!A$1:C$1048576,3,FALSE()), VLOOKUP(Fantasy_Units!E32,[1]Abilities!A$1:C$1048576,3,FALSE()))</f>
        <v>#N/A</v>
      </c>
      <c r="G32" s="0" t="n">
        <v>15</v>
      </c>
      <c r="H32" s="13" t="n">
        <v>5</v>
      </c>
      <c r="I32" s="6" t="n">
        <v>4</v>
      </c>
      <c r="J32" s="6" t="n">
        <v>4</v>
      </c>
      <c r="K32" s="6" t="n">
        <v>3</v>
      </c>
      <c r="L32" s="6" t="n">
        <v>3</v>
      </c>
      <c r="M32" s="6" t="n">
        <v>1</v>
      </c>
      <c r="N32" s="6" t="n">
        <v>3</v>
      </c>
      <c r="O32" s="6" t="n">
        <v>1</v>
      </c>
      <c r="P32" s="6" t="n">
        <v>6</v>
      </c>
      <c r="Q32" s="6" t="n">
        <v>7</v>
      </c>
      <c r="R32" s="6" t="e">
        <f aca="false">(H32-$H$14)*$H$15+($I$14-I32)*$I$15+($J$14-J32)*$J$15+(K32-$K$14)*$K$15+(L32-$L$14)*$L$15+(M32-$M$14)*$M$15+($N$14-N32)*$N$15+(O32-$O$14)*$O$15+($P$14-P32)*$P$15+$R$14+G32</f>
        <v>#VALUE!</v>
      </c>
    </row>
    <row r="33" customFormat="false" ht="13.8" hidden="false" customHeight="false" outlineLevel="0" collapsed="false">
      <c r="A33" s="0" t="s">
        <v>69</v>
      </c>
      <c r="B33" s="0" t="s">
        <v>63</v>
      </c>
      <c r="C33" s="0" t="s">
        <v>67</v>
      </c>
      <c r="F33" s="0" t="e">
        <f aca="false">SUM(VLOOKUP(C33,[1]Abilities!A$1:C$1048576,3,FALSE()),VLOOKUP(Fantasy_Units!D33,[1]Abilities!A$1:C$1048576,3,FALSE()), VLOOKUP(Fantasy_Units!E33,[1]Abilities!A$1:C$1048576,3,FALSE()))</f>
        <v>#N/A</v>
      </c>
      <c r="G33" s="0" t="n">
        <v>15</v>
      </c>
      <c r="H33" s="13" t="n">
        <v>5</v>
      </c>
      <c r="I33" s="6" t="n">
        <v>3</v>
      </c>
      <c r="J33" s="6" t="n">
        <v>4</v>
      </c>
      <c r="K33" s="6" t="n">
        <v>3</v>
      </c>
      <c r="L33" s="6" t="n">
        <v>4</v>
      </c>
      <c r="M33" s="6" t="n">
        <v>1</v>
      </c>
      <c r="N33" s="6" t="n">
        <v>3</v>
      </c>
      <c r="O33" s="6" t="n">
        <v>3</v>
      </c>
      <c r="P33" s="6" t="n">
        <v>5</v>
      </c>
      <c r="Q33" s="6" t="n">
        <v>6</v>
      </c>
      <c r="R33" s="6" t="e">
        <f aca="false">(H33-$H$14)*$H$15+($I$14-I33)*$I$15+($J$14-J33)*$J$15+(K33-$K$14)*$K$15+(L33-$L$14)*$L$15+(M33-$M$14)*$M$15+($N$14-N33)*$N$15+(O33-$O$14)*$O$15+($P$14-P33)*$P$15+$R$14+G33</f>
        <v>#VALUE!</v>
      </c>
    </row>
    <row r="34" customFormat="false" ht="13.8" hidden="false" customHeight="false" outlineLevel="0" collapsed="false">
      <c r="A34" s="0" t="s">
        <v>70</v>
      </c>
      <c r="B34" s="0" t="s">
        <v>71</v>
      </c>
      <c r="C34" s="12" t="s">
        <v>72</v>
      </c>
      <c r="F34" s="0" t="e">
        <f aca="false">SUM(VLOOKUP(C34,[1]Abilities!A$1:C$1048576,3,FALSE()),VLOOKUP(Fantasy_Units!D34,[1]Abilities!A$1:C$1048576,3,FALSE()), VLOOKUP(Fantasy_Units!E34,[1]Abilities!A$1:C$1048576,3,FALSE()))</f>
        <v>#N/A</v>
      </c>
      <c r="G34" s="0" t="n">
        <v>5</v>
      </c>
      <c r="H34" s="13" t="n">
        <v>6</v>
      </c>
      <c r="I34" s="6" t="n">
        <v>5</v>
      </c>
      <c r="J34" s="6" t="n">
        <v>5</v>
      </c>
      <c r="K34" s="6" t="n">
        <v>3</v>
      </c>
      <c r="L34" s="6" t="n">
        <v>3</v>
      </c>
      <c r="M34" s="6" t="n">
        <v>1</v>
      </c>
      <c r="N34" s="6" t="n">
        <v>3</v>
      </c>
      <c r="O34" s="6" t="n">
        <v>1</v>
      </c>
      <c r="P34" s="6" t="n">
        <v>9</v>
      </c>
      <c r="Q34" s="6" t="n">
        <v>8</v>
      </c>
      <c r="R34" s="6" t="e">
        <f aca="false">(H34-$H$14)*$H$15+($I$14-I34)*$I$15+($J$14-J34)*$J$15+(K34-$K$14)*$K$15+(L34-$L$14)*$L$15+(M34-$M$14)*$M$15+($N$14-N34)*$N$15+(O34-$O$14)*$O$15+($P$14-P34)*$P$15+$R$14+G34</f>
        <v>#VALUE!</v>
      </c>
    </row>
    <row r="35" customFormat="false" ht="13.8" hidden="false" customHeight="false" outlineLevel="0" collapsed="false">
      <c r="A35" s="0" t="s">
        <v>73</v>
      </c>
      <c r="B35" s="0" t="s">
        <v>71</v>
      </c>
      <c r="C35" s="12" t="s">
        <v>72</v>
      </c>
      <c r="F35" s="0" t="e">
        <f aca="false">SUM(VLOOKUP(C35,[1]Abilities!A$1:C$1048576,3,FALSE()),VLOOKUP(Fantasy_Units!D35,[1]Abilities!A$1:C$1048576,3,FALSE()), VLOOKUP(Fantasy_Units!E35,[1]Abilities!A$1:C$1048576,3,FALSE()))</f>
        <v>#N/A</v>
      </c>
      <c r="G35" s="0" t="n">
        <v>5</v>
      </c>
      <c r="H35" s="13" t="n">
        <v>6</v>
      </c>
      <c r="I35" s="6" t="n">
        <v>4</v>
      </c>
      <c r="J35" s="6" t="n">
        <v>4</v>
      </c>
      <c r="K35" s="6" t="n">
        <v>3</v>
      </c>
      <c r="L35" s="6" t="n">
        <v>3</v>
      </c>
      <c r="M35" s="6" t="n">
        <v>1</v>
      </c>
      <c r="N35" s="6" t="n">
        <v>3</v>
      </c>
      <c r="O35" s="6" t="n">
        <v>1</v>
      </c>
      <c r="P35" s="6" t="n">
        <v>8</v>
      </c>
      <c r="Q35" s="6" t="n">
        <v>7</v>
      </c>
      <c r="R35" s="6" t="e">
        <f aca="false">(H35-$H$14)*$H$15+($I$14-I35)*$I$15+($J$14-J35)*$J$15+(K35-$K$14)*$K$15+(L35-$L$14)*$L$15+(M35-$M$14)*$M$15+($N$14-N35)*$N$15+(O35-$O$14)*$O$15+($P$14-P35)*$P$15+$R$14+G35</f>
        <v>#VALUE!</v>
      </c>
    </row>
    <row r="36" customFormat="false" ht="13.8" hidden="false" customHeight="false" outlineLevel="0" collapsed="false">
      <c r="A36" s="0" t="s">
        <v>74</v>
      </c>
      <c r="B36" s="0" t="s">
        <v>71</v>
      </c>
      <c r="C36" s="12" t="s">
        <v>72</v>
      </c>
      <c r="D36" s="12"/>
      <c r="F36" s="0" t="e">
        <f aca="false">SUM(VLOOKUP(C36,[1]Abilities!A$1:C$1048576,3,FALSE()),VLOOKUP(Fantasy_Units!D36,[1]Abilities!A$1:C$1048576,3,FALSE()), VLOOKUP(Fantasy_Units!E36,[1]Abilities!A$1:C$1048576,3,FALSE()))</f>
        <v>#N/A</v>
      </c>
      <c r="G36" s="0" t="n">
        <v>5</v>
      </c>
      <c r="H36" s="13" t="n">
        <v>6</v>
      </c>
      <c r="I36" s="6" t="n">
        <v>4</v>
      </c>
      <c r="J36" s="6" t="n">
        <v>3</v>
      </c>
      <c r="K36" s="6" t="n">
        <v>3</v>
      </c>
      <c r="L36" s="6" t="n">
        <v>3</v>
      </c>
      <c r="M36" s="6" t="n">
        <v>1</v>
      </c>
      <c r="N36" s="6" t="n">
        <v>3</v>
      </c>
      <c r="O36" s="6" t="n">
        <v>1</v>
      </c>
      <c r="P36" s="6" t="n">
        <v>8</v>
      </c>
      <c r="Q36" s="6" t="n">
        <v>6</v>
      </c>
      <c r="R36" s="6" t="e">
        <f aca="false">(H36-$H$14)*$H$15+($I$14-I36)*$I$15+($J$14-J36)*$J$15+(K36-$K$14)*$K$15+(L36-$L$14)*$L$15+(M36-$M$14)*$M$15+($N$14-N36)*$N$15+(O36-$O$14)*$O$15+($P$14-P36)*$P$15+$R$14+G36</f>
        <v>#VALUE!</v>
      </c>
    </row>
    <row r="37" customFormat="false" ht="13.8" hidden="false" customHeight="false" outlineLevel="0" collapsed="false">
      <c r="A37" s="0" t="s">
        <v>75</v>
      </c>
      <c r="B37" s="0" t="s">
        <v>71</v>
      </c>
      <c r="C37" s="12" t="s">
        <v>72</v>
      </c>
      <c r="F37" s="0" t="e">
        <f aca="false">SUM(VLOOKUP(C37,[1]Abilities!A$1:C$1048576,3,FALSE()),VLOOKUP(Fantasy_Units!D37,[1]Abilities!A$1:C$1048576,3,FALSE()), VLOOKUP(Fantasy_Units!E37,[1]Abilities!A$1:C$1048576,3,FALSE()))</f>
        <v>#N/A</v>
      </c>
      <c r="G37" s="0" t="n">
        <v>5</v>
      </c>
      <c r="H37" s="13" t="n">
        <v>6</v>
      </c>
      <c r="I37" s="6" t="n">
        <v>3</v>
      </c>
      <c r="J37" s="6" t="n">
        <v>4</v>
      </c>
      <c r="K37" s="6" t="n">
        <v>3</v>
      </c>
      <c r="L37" s="6" t="n">
        <v>3</v>
      </c>
      <c r="M37" s="6" t="n">
        <v>1</v>
      </c>
      <c r="N37" s="6" t="n">
        <v>3</v>
      </c>
      <c r="O37" s="6" t="n">
        <v>1</v>
      </c>
      <c r="P37" s="6" t="n">
        <v>7</v>
      </c>
      <c r="Q37" s="6" t="n">
        <v>6</v>
      </c>
      <c r="R37" s="6" t="e">
        <f aca="false">(H37-$H$14)*$H$15+($I$14-I37)*$I$15+($J$14-J37)*$J$15+(K37-$K$14)*$K$15+(L37-$L$14)*$L$15+(M37-$M$14)*$M$15+($N$14-N37)*$N$15+(O37-$O$14)*$O$15+($P$14-P37)*$P$15+$R$14+G37</f>
        <v>#VALUE!</v>
      </c>
    </row>
    <row r="38" customFormat="false" ht="13.8" hidden="false" customHeight="false" outlineLevel="0" collapsed="false">
      <c r="A38" s="0" t="s">
        <v>76</v>
      </c>
      <c r="B38" s="0" t="s">
        <v>71</v>
      </c>
      <c r="C38" s="12" t="s">
        <v>72</v>
      </c>
      <c r="F38" s="0" t="e">
        <f aca="false">SUM(VLOOKUP(C38,[1]Abilities!A$1:C$1048576,3,FALSE()),VLOOKUP(Fantasy_Units!D38,[1]Abilities!A$1:C$1048576,3,FALSE()), VLOOKUP(Fantasy_Units!E38,[1]Abilities!A$1:C$1048576,3,FALSE()))</f>
        <v>#N/A</v>
      </c>
      <c r="G38" s="0" t="n">
        <v>5</v>
      </c>
      <c r="H38" s="13" t="n">
        <v>6</v>
      </c>
      <c r="I38" s="6" t="n">
        <v>3</v>
      </c>
      <c r="J38" s="6" t="n">
        <v>3</v>
      </c>
      <c r="K38" s="6" t="n">
        <v>4</v>
      </c>
      <c r="L38" s="6" t="n">
        <v>4</v>
      </c>
      <c r="M38" s="6" t="n">
        <v>2</v>
      </c>
      <c r="N38" s="6" t="n">
        <v>3</v>
      </c>
      <c r="O38" s="6" t="n">
        <v>3</v>
      </c>
      <c r="P38" s="6" t="n">
        <v>6</v>
      </c>
      <c r="Q38" s="6" t="n">
        <v>5</v>
      </c>
      <c r="R38" s="6" t="e">
        <f aca="false">(H38-$H$14)*$H$15+($I$14-I38)*$I$15+($J$14-J38)*$J$15+(K38-$K$14)*$K$15+(L38-$L$14)*$L$15+(M38-$M$14)*$M$15+($N$14-N38)*$N$15+(O38-$O$14)*$O$15+($P$14-P38)*$P$15+$R$14+G38</f>
        <v>#VALUE!</v>
      </c>
    </row>
    <row r="39" customFormat="false" ht="13.8" hidden="false" customHeight="false" outlineLevel="0" collapsed="false">
      <c r="A39" s="0" t="s">
        <v>77</v>
      </c>
      <c r="B39" s="0" t="s">
        <v>71</v>
      </c>
      <c r="C39" s="12" t="s">
        <v>72</v>
      </c>
      <c r="F39" s="0" t="e">
        <f aca="false">SUM(VLOOKUP(C39,[1]Abilities!A$1:C$1048576,3,FALSE()),VLOOKUP(Fantasy_Units!D39,[1]Abilities!A$1:C$1048576,3,FALSE()), VLOOKUP(Fantasy_Units!E39,[1]Abilities!A$1:C$1048576,3,FALSE()))</f>
        <v>#N/A</v>
      </c>
      <c r="G39" s="0" t="n">
        <v>5</v>
      </c>
      <c r="H39" s="13" t="n">
        <v>6</v>
      </c>
      <c r="I39" s="6" t="n">
        <v>3</v>
      </c>
      <c r="J39" s="6" t="n">
        <v>3</v>
      </c>
      <c r="K39" s="6" t="n">
        <v>4</v>
      </c>
      <c r="L39" s="6" t="n">
        <v>4</v>
      </c>
      <c r="M39" s="6" t="n">
        <v>2</v>
      </c>
      <c r="N39" s="6" t="n">
        <v>3</v>
      </c>
      <c r="O39" s="6" t="n">
        <v>3</v>
      </c>
      <c r="P39" s="6" t="n">
        <v>6</v>
      </c>
      <c r="Q39" s="6" t="n">
        <v>5</v>
      </c>
      <c r="R39" s="6" t="e">
        <f aca="false">(H39-$H$14)*$H$15+($I$14-I39)*$I$15+($J$14-J39)*$J$15+(K39-$K$14)*$K$15+(L39-$L$14)*$L$15+(M39-$M$14)*$M$15+($N$14-N39)*$N$15+(O39-$O$14)*$O$15+($P$14-P39)*$P$15+$R$14+G39</f>
        <v>#VALUE!</v>
      </c>
    </row>
    <row r="40" customFormat="false" ht="13.8" hidden="false" customHeight="false" outlineLevel="0" collapsed="false">
      <c r="A40" s="0" t="s">
        <v>78</v>
      </c>
      <c r="B40" s="0" t="s">
        <v>71</v>
      </c>
      <c r="C40" s="12"/>
      <c r="H40" s="13" t="n">
        <v>6</v>
      </c>
      <c r="I40" s="6" t="n">
        <v>4</v>
      </c>
      <c r="J40" s="6" t="n">
        <v>4</v>
      </c>
      <c r="K40" s="6" t="n">
        <v>5</v>
      </c>
      <c r="L40" s="6" t="n">
        <v>4</v>
      </c>
      <c r="M40" s="6" t="n">
        <v>3</v>
      </c>
      <c r="N40" s="6" t="n">
        <v>3</v>
      </c>
      <c r="O40" s="6" t="n">
        <v>4</v>
      </c>
      <c r="P40" s="6" t="n">
        <v>5</v>
      </c>
      <c r="Q40" s="6" t="n">
        <v>9</v>
      </c>
      <c r="R40" s="6" t="e">
        <f aca="false">(H40-$H$14)*$H$15+($I$14-I40)*$I$15+($J$14-J40)*$J$15+(K40-$K$14)*$K$15+(L40-$L$14)*$L$15+(M40-$M$14)*$M$15+($N$14-N40)*$N$15+(O40-$O$14)*$O$15+($P$14-P40)*$P$15+$R$14+G40</f>
        <v>#VALUE!</v>
      </c>
    </row>
    <row r="41" customFormat="false" ht="13.8" hidden="false" customHeight="false" outlineLevel="0" collapsed="false">
      <c r="A41" s="0" t="s">
        <v>79</v>
      </c>
      <c r="B41" s="0" t="s">
        <v>80</v>
      </c>
      <c r="C41" s="0" t="s">
        <v>81</v>
      </c>
      <c r="F41" s="0" t="e">
        <f aca="false">SUM(VLOOKUP(C41,[1]Abilities!A$1:C$1048576,3,FALSE()),VLOOKUP(Fantasy_Units!D41,[1]Abilities!A$1:C$1048576,3,FALSE()), VLOOKUP(Fantasy_Units!E41,[1]Abilities!A$1:C$1048576,3,FALSE()))</f>
        <v>#N/A</v>
      </c>
      <c r="G41" s="0" t="n">
        <v>5</v>
      </c>
      <c r="H41" s="13" t="n">
        <v>4</v>
      </c>
      <c r="I41" s="6" t="n">
        <v>4</v>
      </c>
      <c r="J41" s="6" t="n">
        <v>4</v>
      </c>
      <c r="K41" s="6" t="n">
        <v>3</v>
      </c>
      <c r="L41" s="6" t="n">
        <v>4</v>
      </c>
      <c r="M41" s="6" t="n">
        <v>1</v>
      </c>
      <c r="N41" s="6" t="n">
        <v>5</v>
      </c>
      <c r="O41" s="6" t="n">
        <v>1</v>
      </c>
      <c r="P41" s="6" t="n">
        <v>6</v>
      </c>
      <c r="Q41" s="6" t="n">
        <v>6</v>
      </c>
      <c r="R41" s="6" t="e">
        <f aca="false">(H41-$H$14)*$H$15+($I$14-I41)*$I$15+($J$14-J41)*$J$15+(K41-$K$14)*$K$15+(L41-$L$14)*$L$15+(M41-$M$14)*$M$15+($N$14-N41)*$N$15+(O41-$O$14)*$O$15+($P$14-P41)*$P$15+$R$14+G41</f>
        <v>#VALUE!</v>
      </c>
    </row>
    <row r="42" customFormat="false" ht="13.8" hidden="false" customHeight="false" outlineLevel="0" collapsed="false">
      <c r="A42" s="0" t="s">
        <v>82</v>
      </c>
      <c r="B42" s="0" t="s">
        <v>80</v>
      </c>
      <c r="C42" s="12" t="s">
        <v>83</v>
      </c>
      <c r="D42" s="12" t="s">
        <v>84</v>
      </c>
      <c r="F42" s="0" t="e">
        <f aca="false">SUM(VLOOKUP(C42,[1]Abilities!A$1:C$1048576,3,FALSE()),VLOOKUP(Fantasy_Units!D42,[1]Abilities!A$1:C$1048576,3,FALSE()), VLOOKUP(Fantasy_Units!E42,[1]Abilities!A$1:C$1048576,3,FALSE()))</f>
        <v>#N/A</v>
      </c>
      <c r="G42" s="0" t="n">
        <v>10</v>
      </c>
      <c r="H42" s="13" t="n">
        <v>4</v>
      </c>
      <c r="I42" s="6" t="n">
        <v>3</v>
      </c>
      <c r="J42" s="6" t="n">
        <v>4</v>
      </c>
      <c r="K42" s="6" t="n">
        <v>3</v>
      </c>
      <c r="L42" s="6" t="n">
        <v>4</v>
      </c>
      <c r="M42" s="6" t="n">
        <v>1</v>
      </c>
      <c r="N42" s="6" t="n">
        <v>5</v>
      </c>
      <c r="O42" s="6" t="n">
        <v>1</v>
      </c>
      <c r="P42" s="6" t="n">
        <v>5</v>
      </c>
      <c r="Q42" s="6" t="n">
        <v>6</v>
      </c>
      <c r="R42" s="6" t="e">
        <f aca="false">(H42-$H$14)*$H$15+($I$14-I42)*$I$15+($J$14-J42)*$J$15+(K42-$K$14)*$K$15+(L42-$L$14)*$L$15+(M42-$M$14)*$M$15+($N$14-N42)*$N$15+(O42-$O$14)*$O$15+($P$14-P42)*$P$15+$R$14+G42</f>
        <v>#VALUE!</v>
      </c>
    </row>
    <row r="43" customFormat="false" ht="13.8" hidden="false" customHeight="false" outlineLevel="0" collapsed="false">
      <c r="A43" s="0" t="s">
        <v>85</v>
      </c>
      <c r="B43" s="0" t="s">
        <v>80</v>
      </c>
      <c r="C43" s="0" t="s">
        <v>81</v>
      </c>
      <c r="F43" s="0" t="e">
        <f aca="false">SUM(VLOOKUP(C43,[1]Abilities!A$1:C$1048576,3,FALSE()),VLOOKUP(Fantasy_Units!D43,[1]Abilities!A$1:C$1048576,3,FALSE()), VLOOKUP(Fantasy_Units!E43,[1]Abilities!A$1:C$1048576,3,FALSE()))</f>
        <v>#N/A</v>
      </c>
      <c r="G43" s="0" t="n">
        <v>5</v>
      </c>
      <c r="H43" s="13" t="n">
        <v>4</v>
      </c>
      <c r="I43" s="6" t="n">
        <v>3</v>
      </c>
      <c r="J43" s="6" t="n">
        <v>4</v>
      </c>
      <c r="K43" s="6" t="n">
        <v>4</v>
      </c>
      <c r="L43" s="6" t="n">
        <v>4</v>
      </c>
      <c r="M43" s="6" t="n">
        <v>1</v>
      </c>
      <c r="N43" s="6" t="n">
        <v>5</v>
      </c>
      <c r="O43" s="6" t="n">
        <v>1</v>
      </c>
      <c r="P43" s="6" t="n">
        <v>5</v>
      </c>
      <c r="Q43" s="6" t="n">
        <v>6</v>
      </c>
      <c r="R43" s="6" t="e">
        <f aca="false">(H43-$H$14)*$H$15+($I$14-I43)*$I$15+($J$14-J43)*$J$15+(K43-$K$14)*$K$15+(L43-$L$14)*$L$15+(M43-$M$14)*$M$15+($N$14-N43)*$N$15+(O43-$O$14)*$O$15+($P$14-P43)*$P$15+$R$14+G43</f>
        <v>#VALUE!</v>
      </c>
    </row>
    <row r="44" customFormat="false" ht="13.8" hidden="false" customHeight="false" outlineLevel="0" collapsed="false">
      <c r="A44" s="0" t="s">
        <v>86</v>
      </c>
      <c r="B44" s="0" t="s">
        <v>80</v>
      </c>
      <c r="F44" s="0" t="e">
        <f aca="false">SUM(VLOOKUP(C44,[1]Abilities!A$1:C$1048576,3,FALSE()),VLOOKUP(Fantasy_Units!D44,[1]Abilities!A$1:C$1048576,3,FALSE()), VLOOKUP(Fantasy_Units!E44,[1]Abilities!A$1:C$1048576,3,FALSE()))</f>
        <v>#N/A</v>
      </c>
      <c r="G44" s="0" t="n">
        <v>0</v>
      </c>
      <c r="H44" s="13" t="n">
        <v>4</v>
      </c>
      <c r="I44" s="6" t="n">
        <v>3</v>
      </c>
      <c r="J44" s="6" t="n">
        <v>4</v>
      </c>
      <c r="K44" s="6" t="n">
        <v>4</v>
      </c>
      <c r="L44" s="6" t="n">
        <v>4</v>
      </c>
      <c r="M44" s="6" t="n">
        <v>1</v>
      </c>
      <c r="N44" s="6" t="n">
        <v>5</v>
      </c>
      <c r="O44" s="6" t="n">
        <v>2</v>
      </c>
      <c r="P44" s="6" t="n">
        <v>5</v>
      </c>
      <c r="Q44" s="6" t="n">
        <v>6</v>
      </c>
      <c r="R44" s="6" t="e">
        <f aca="false">(H44-$H$14)*$H$15+($I$14-I44)*$I$15+($J$14-J44)*$J$15+(K44-$K$14)*$K$15+(L44-$L$14)*$L$15+(M44-$M$14)*$M$15+($N$14-N44)*$N$15+(O44-$O$14)*$O$15+($P$14-P44)*$P$15+$R$14+G44</f>
        <v>#VALUE!</v>
      </c>
    </row>
    <row r="45" customFormat="false" ht="13.8" hidden="false" customHeight="false" outlineLevel="0" collapsed="false">
      <c r="A45" s="0" t="s">
        <v>87</v>
      </c>
      <c r="B45" s="0" t="s">
        <v>80</v>
      </c>
      <c r="C45" s="0" t="s">
        <v>81</v>
      </c>
      <c r="F45" s="0" t="e">
        <f aca="false">SUM(VLOOKUP(C45,[1]Abilities!A$1:C$1048576,3,FALSE()),VLOOKUP(Fantasy_Units!D45,[1]Abilities!A$1:C$1048576,3,FALSE()), VLOOKUP(Fantasy_Units!E45,[1]Abilities!A$1:C$1048576,3,FALSE()))</f>
        <v>#N/A</v>
      </c>
      <c r="G45" s="0" t="n">
        <v>5</v>
      </c>
      <c r="H45" s="13" t="n">
        <v>4</v>
      </c>
      <c r="I45" s="6" t="n">
        <v>3</v>
      </c>
      <c r="J45" s="6" t="n">
        <v>3</v>
      </c>
      <c r="K45" s="6" t="n">
        <v>4</v>
      </c>
      <c r="L45" s="6" t="n">
        <v>5</v>
      </c>
      <c r="M45" s="6" t="n">
        <v>3</v>
      </c>
      <c r="N45" s="6" t="n">
        <v>5</v>
      </c>
      <c r="O45" s="6" t="n">
        <v>3</v>
      </c>
      <c r="P45" s="6" t="n">
        <v>4</v>
      </c>
      <c r="Q45" s="6" t="n">
        <v>5</v>
      </c>
      <c r="R45" s="6" t="e">
        <f aca="false">(H45-$H$14)*$H$15+($I$14-I45)*$I$15+($J$14-J45)*$J$15+(K45-$K$14)*$K$15+(L45-$L$14)*$L$15+(M45-$M$14)*$M$15+($N$14-N45)*$N$15+(O45-$O$14)*$O$15+($P$14-P45)*$P$15+$R$14+G45</f>
        <v>#VALUE!</v>
      </c>
    </row>
    <row r="46" customFormat="false" ht="13.8" hidden="false" customHeight="false" outlineLevel="0" collapsed="false">
      <c r="A46" s="0" t="s">
        <v>88</v>
      </c>
      <c r="B46" s="0" t="s">
        <v>89</v>
      </c>
      <c r="C46" s="0" t="s">
        <v>90</v>
      </c>
      <c r="F46" s="0" t="e">
        <f aca="false">SUM(VLOOKUP(C46,[1]Abilities!A$1:C$1048576,3,FALSE()),VLOOKUP(Fantasy_Units!D46,[1]Abilities!A$1:C$1048576,3,FALSE()), VLOOKUP(Fantasy_Units!E46,[1]Abilities!A$1:C$1048576,3,FALSE()))</f>
        <v>#N/A</v>
      </c>
      <c r="G46" s="0" t="n">
        <v>5</v>
      </c>
      <c r="H46" s="13" t="n">
        <v>5</v>
      </c>
      <c r="I46" s="6" t="n">
        <v>3</v>
      </c>
      <c r="J46" s="6" t="n">
        <v>4</v>
      </c>
      <c r="K46" s="6" t="n">
        <v>4</v>
      </c>
      <c r="L46" s="6" t="n">
        <v>4</v>
      </c>
      <c r="M46" s="6" t="n">
        <v>1</v>
      </c>
      <c r="N46" s="6" t="n">
        <v>3</v>
      </c>
      <c r="O46" s="6" t="n">
        <v>2</v>
      </c>
      <c r="P46" s="6" t="n">
        <v>6</v>
      </c>
      <c r="Q46" s="6" t="n">
        <v>7</v>
      </c>
      <c r="R46" s="6" t="e">
        <f aca="false">(H46-$H$14)*$H$15+($I$14-I46)*$I$15+($J$14-J46)*$J$15+(K46-$K$14)*$K$15+(L46-$L$14)*$L$15+(M46-$M$14)*$M$15+($N$14-N46)*$N$15+(O46-$O$14)*$O$15+($P$14-P46)*$P$15+$R$14+G46</f>
        <v>#VALUE!</v>
      </c>
    </row>
    <row r="47" customFormat="false" ht="13.8" hidden="false" customHeight="false" outlineLevel="0" collapsed="false">
      <c r="A47" s="0" t="s">
        <v>91</v>
      </c>
      <c r="B47" s="0" t="s">
        <v>89</v>
      </c>
      <c r="C47" s="0" t="s">
        <v>90</v>
      </c>
      <c r="F47" s="0" t="e">
        <f aca="false">SUM(VLOOKUP(C47,[1]Abilities!A$1:C$1048576,3,FALSE()),VLOOKUP(Fantasy_Units!D47,[1]Abilities!A$1:C$1048576,3,FALSE()), VLOOKUP(Fantasy_Units!E47,[1]Abilities!A$1:C$1048576,3,FALSE()))</f>
        <v>#N/A</v>
      </c>
      <c r="G47" s="0" t="n">
        <v>5</v>
      </c>
      <c r="H47" s="13" t="n">
        <v>5</v>
      </c>
      <c r="I47" s="6" t="n">
        <v>3</v>
      </c>
      <c r="J47" s="6" t="n">
        <v>4</v>
      </c>
      <c r="K47" s="6" t="n">
        <v>4</v>
      </c>
      <c r="L47" s="6" t="n">
        <v>4</v>
      </c>
      <c r="M47" s="6" t="n">
        <v>1</v>
      </c>
      <c r="N47" s="6" t="n">
        <v>3</v>
      </c>
      <c r="O47" s="6" t="n">
        <v>2</v>
      </c>
      <c r="P47" s="6" t="n">
        <v>6</v>
      </c>
      <c r="Q47" s="6" t="n">
        <v>7</v>
      </c>
      <c r="R47" s="6" t="e">
        <f aca="false">(H47-$H$14)*$H$15+($I$14-I47)*$I$15+($J$14-J47)*$J$15+(K47-$K$14)*$K$15+(L47-$L$14)*$L$15+(M47-$M$14)*$M$15+($N$14-N47)*$N$15+(O47-$O$14)*$O$15+($P$14-P47)*$P$15+$R$14+G47</f>
        <v>#VALUE!</v>
      </c>
    </row>
    <row r="48" customFormat="false" ht="13.8" hidden="false" customHeight="false" outlineLevel="0" collapsed="false">
      <c r="A48" s="0" t="s">
        <v>92</v>
      </c>
      <c r="B48" s="0" t="s">
        <v>89</v>
      </c>
      <c r="C48" s="0" t="s">
        <v>90</v>
      </c>
      <c r="F48" s="0" t="e">
        <f aca="false">SUM(VLOOKUP(C48,[1]Abilities!A$1:C$1048576,3,FALSE()),VLOOKUP(Fantasy_Units!D48,[1]Abilities!A$1:C$1048576,3,FALSE()), VLOOKUP(Fantasy_Units!E48,[1]Abilities!A$1:C$1048576,3,FALSE()))</f>
        <v>#N/A</v>
      </c>
      <c r="G48" s="0" t="n">
        <v>5</v>
      </c>
      <c r="H48" s="13" t="n">
        <v>5</v>
      </c>
      <c r="I48" s="6" t="n">
        <v>4</v>
      </c>
      <c r="J48" s="6" t="n">
        <v>4</v>
      </c>
      <c r="K48" s="6" t="n">
        <v>3</v>
      </c>
      <c r="L48" s="6" t="n">
        <v>3</v>
      </c>
      <c r="M48" s="6" t="n">
        <v>1</v>
      </c>
      <c r="N48" s="6" t="n">
        <v>4</v>
      </c>
      <c r="O48" s="6" t="n">
        <v>1</v>
      </c>
      <c r="P48" s="6" t="n">
        <v>7</v>
      </c>
      <c r="Q48" s="6" t="n">
        <v>8</v>
      </c>
      <c r="R48" s="6" t="e">
        <f aca="false">(H48-$H$14)*$H$15+($I$14-I48)*$I$15+($J$14-J48)*$J$15+(K48-$K$14)*$K$15+(L48-$L$14)*$L$15+(M48-$M$14)*$M$15+($N$14-N48)*$N$15+(O48-$O$14)*$O$15+($P$14-P48)*$P$15+$R$14+G48</f>
        <v>#VALUE!</v>
      </c>
    </row>
    <row r="49" customFormat="false" ht="13.8" hidden="false" customHeight="false" outlineLevel="0" collapsed="false">
      <c r="A49" s="0" t="s">
        <v>93</v>
      </c>
      <c r="B49" s="0" t="s">
        <v>89</v>
      </c>
      <c r="C49" s="0" t="s">
        <v>90</v>
      </c>
      <c r="F49" s="0" t="e">
        <f aca="false">SUM(VLOOKUP(C49,[1]Abilities!A$1:C$1048576,3,FALSE()),VLOOKUP(Fantasy_Units!D49,[1]Abilities!A$1:C$1048576,3,FALSE()), VLOOKUP(Fantasy_Units!E49,[1]Abilities!A$1:C$1048576,3,FALSE()))</f>
        <v>#N/A</v>
      </c>
      <c r="G49" s="0" t="n">
        <v>5</v>
      </c>
      <c r="H49" s="13" t="n">
        <v>5</v>
      </c>
      <c r="I49" s="6" t="n">
        <v>2</v>
      </c>
      <c r="J49" s="6" t="n">
        <v>4</v>
      </c>
      <c r="K49" s="6" t="n">
        <v>5</v>
      </c>
      <c r="L49" s="6" t="n">
        <v>4</v>
      </c>
      <c r="M49" s="6" t="n">
        <v>3</v>
      </c>
      <c r="N49" s="6" t="n">
        <v>2</v>
      </c>
      <c r="O49" s="6" t="n">
        <v>3</v>
      </c>
      <c r="P49" s="6" t="n">
        <v>5</v>
      </c>
      <c r="Q49" s="6" t="n">
        <v>7</v>
      </c>
      <c r="R49" s="6" t="e">
        <f aca="false">(H49-$H$14)*$H$15+($I$14-I49)*$I$15+($J$14-J49)*$J$15+(K49-$K$14)*$K$15+(L49-$L$14)*$L$15+(M49-$M$14)*$M$15+($N$14-N49)*$N$15+(O49-$O$14)*$O$15+($P$14-P49)*$P$15+$R$14+G49</f>
        <v>#VALUE!</v>
      </c>
    </row>
    <row r="50" customFormat="false" ht="13.8" hidden="false" customHeight="false" outlineLevel="0" collapsed="false">
      <c r="A50" s="0" t="s">
        <v>94</v>
      </c>
      <c r="B50" s="0" t="s">
        <v>89</v>
      </c>
      <c r="C50" s="0" t="s">
        <v>90</v>
      </c>
      <c r="F50" s="0" t="e">
        <f aca="false">SUM(VLOOKUP(C50,[1]Abilities!A$1:C$1048576,3,FALSE()),VLOOKUP(Fantasy_Units!D50,[1]Abilities!A$1:C$1048576,3,FALSE()), VLOOKUP(Fantasy_Units!E50,[1]Abilities!A$1:C$1048576,3,FALSE()))</f>
        <v>#N/A</v>
      </c>
      <c r="G50" s="0" t="n">
        <v>5</v>
      </c>
      <c r="H50" s="13" t="n">
        <v>5</v>
      </c>
      <c r="I50" s="6" t="n">
        <v>2</v>
      </c>
      <c r="J50" s="6" t="n">
        <v>4</v>
      </c>
      <c r="K50" s="6" t="n">
        <v>5</v>
      </c>
      <c r="L50" s="6" t="n">
        <v>4</v>
      </c>
      <c r="M50" s="6" t="n">
        <v>3</v>
      </c>
      <c r="N50" s="6" t="n">
        <v>2</v>
      </c>
      <c r="O50" s="6" t="n">
        <v>3</v>
      </c>
      <c r="P50" s="6" t="n">
        <v>5</v>
      </c>
      <c r="Q50" s="6" t="n">
        <v>7</v>
      </c>
      <c r="R50" s="6" t="e">
        <f aca="false">(H50-$H$14)*$H$15+($I$14-I50)*$I$15+($J$14-J50)*$J$15+(K50-$K$14)*$K$15+(L50-$L$14)*$L$15+(M50-$M$14)*$M$15+($N$14-N50)*$N$15+(O50-$O$14)*$O$15+($P$14-P50)*$P$15+$R$14+G50</f>
        <v>#VALUE!</v>
      </c>
    </row>
    <row r="51" customFormat="false" ht="13.8" hidden="false" customHeight="false" outlineLevel="0" collapsed="false">
      <c r="A51" s="0" t="s">
        <v>95</v>
      </c>
      <c r="B51" s="0" t="s">
        <v>96</v>
      </c>
      <c r="C51" s="12" t="s">
        <v>97</v>
      </c>
      <c r="D51" s="0" t="s">
        <v>36</v>
      </c>
      <c r="F51" s="0" t="e">
        <f aca="false">SUM(VLOOKUP(C51,[1]Abilities!A$1:C$1048576,3,FALSE()),VLOOKUP(Fantasy_Units!D51,[1]Abilities!A$1:C$1048576,3,FALSE()), VLOOKUP(Fantasy_Units!E51,[1]Abilities!A$1:C$1048576,3,FALSE()))</f>
        <v>#N/A</v>
      </c>
      <c r="G51" s="0" t="n">
        <v>15</v>
      </c>
      <c r="H51" s="13" t="n">
        <v>6</v>
      </c>
      <c r="I51" s="6" t="n">
        <v>3</v>
      </c>
      <c r="J51" s="6" t="n">
        <v>3</v>
      </c>
      <c r="K51" s="6" t="n">
        <v>3</v>
      </c>
      <c r="L51" s="6" t="n">
        <v>3</v>
      </c>
      <c r="M51" s="6" t="n">
        <v>1</v>
      </c>
      <c r="N51" s="6" t="n">
        <v>3</v>
      </c>
      <c r="O51" s="6" t="n">
        <v>1</v>
      </c>
      <c r="P51" s="6" t="n">
        <v>6</v>
      </c>
      <c r="Q51" s="6" t="n">
        <v>6</v>
      </c>
      <c r="R51" s="6" t="e">
        <f aca="false">(H51-$H$14)*$H$15+($I$14-I51)*$I$15+($J$14-J51)*$J$15+(K51-$K$14)*$K$15+(L51-$L$14)*$L$15+(M51-$M$14)*$M$15+($N$14-N51)*$N$15+(O51-$O$14)*$O$15+($P$14-P51)*$P$15+$R$14+G51</f>
        <v>#VALUE!</v>
      </c>
    </row>
    <row r="52" customFormat="false" ht="13.8" hidden="false" customHeight="false" outlineLevel="0" collapsed="false">
      <c r="A52" s="0" t="s">
        <v>98</v>
      </c>
      <c r="B52" s="0" t="s">
        <v>96</v>
      </c>
      <c r="C52" s="12" t="s">
        <v>97</v>
      </c>
      <c r="D52" s="0" t="s">
        <v>36</v>
      </c>
      <c r="F52" s="0" t="e">
        <f aca="false">SUM(VLOOKUP(C52,[1]Abilities!A$1:C$1048576,3,FALSE()),VLOOKUP(Fantasy_Units!D52,[1]Abilities!A$1:C$1048576,3,FALSE()), VLOOKUP(Fantasy_Units!E52,[1]Abilities!A$1:C$1048576,3,FALSE()))</f>
        <v>#N/A</v>
      </c>
      <c r="G52" s="0" t="n">
        <v>15</v>
      </c>
      <c r="H52" s="13" t="n">
        <v>6</v>
      </c>
      <c r="I52" s="6" t="n">
        <v>3</v>
      </c>
      <c r="J52" s="6" t="n">
        <v>3</v>
      </c>
      <c r="K52" s="6" t="n">
        <v>4</v>
      </c>
      <c r="L52" s="6" t="n">
        <v>3</v>
      </c>
      <c r="M52" s="6" t="n">
        <v>1</v>
      </c>
      <c r="N52" s="6" t="n">
        <v>3</v>
      </c>
      <c r="O52" s="6" t="n">
        <v>2</v>
      </c>
      <c r="P52" s="6" t="n">
        <v>5</v>
      </c>
      <c r="Q52" s="6" t="n">
        <v>6</v>
      </c>
      <c r="R52" s="6" t="e">
        <f aca="false">(H52-$H$14)*$H$15+($I$14-I52)*$I$15+($J$14-J52)*$J$15+(K52-$K$14)*$K$15+(L52-$L$14)*$L$15+(M52-$M$14)*$M$15+($N$14-N52)*$N$15+(O52-$O$14)*$O$15+($P$14-P52)*$P$15+$R$14+G52</f>
        <v>#VALUE!</v>
      </c>
    </row>
    <row r="53" customFormat="false" ht="13.8" hidden="false" customHeight="false" outlineLevel="0" collapsed="false">
      <c r="A53" s="0" t="s">
        <v>99</v>
      </c>
      <c r="B53" s="0" t="s">
        <v>96</v>
      </c>
      <c r="C53" s="12" t="s">
        <v>97</v>
      </c>
      <c r="D53" s="0" t="s">
        <v>36</v>
      </c>
      <c r="E53" s="12" t="s">
        <v>100</v>
      </c>
      <c r="F53" s="0" t="n">
        <f aca="false">SUM(VLOOKUP(C53,[1]Abilities!A$1:C$1048576,3,FALSE()),VLOOKUP(Fantasy_Units!D53,[1]Abilities!A$1:C$1048576,3,FALSE()), VLOOKUP(Fantasy_Units!E53,[1]Abilities!A$1:C$1048576,3,FALSE()))</f>
        <v>25</v>
      </c>
      <c r="G53" s="0" t="n">
        <v>25</v>
      </c>
      <c r="H53" s="13" t="n">
        <v>7</v>
      </c>
      <c r="I53" s="6" t="n">
        <v>3</v>
      </c>
      <c r="J53" s="6" t="n">
        <v>4</v>
      </c>
      <c r="K53" s="6" t="n">
        <v>3</v>
      </c>
      <c r="L53" s="6" t="n">
        <v>3</v>
      </c>
      <c r="M53" s="6" t="n">
        <v>1</v>
      </c>
      <c r="N53" s="6" t="n">
        <v>2</v>
      </c>
      <c r="O53" s="6" t="n">
        <v>2</v>
      </c>
      <c r="P53" s="6" t="n">
        <v>5</v>
      </c>
      <c r="Q53" s="6" t="n">
        <v>7</v>
      </c>
      <c r="R53" s="6" t="e">
        <f aca="false">(H53-$H$14)*$H$15+($I$14-I53)*$I$15+($J$14-J53)*$J$15+(K53-$K$14)*$K$15+(L53-$L$14)*$L$15+(M53-$M$14)*$M$15+($N$14-N53)*$N$15+(O53-$O$14)*$O$15+($P$14-P53)*$P$15+$R$14+G53</f>
        <v>#VALUE!</v>
      </c>
    </row>
    <row r="54" customFormat="false" ht="13.8" hidden="false" customHeight="false" outlineLevel="0" collapsed="false">
      <c r="A54" s="0" t="s">
        <v>101</v>
      </c>
      <c r="B54" s="0" t="s">
        <v>96</v>
      </c>
      <c r="C54" s="12" t="s">
        <v>97</v>
      </c>
      <c r="D54" s="0" t="s">
        <v>36</v>
      </c>
      <c r="F54" s="0" t="e">
        <f aca="false">SUM(VLOOKUP(C54,[1]Abilities!A$1:C$1048576,3,FALSE()),VLOOKUP(Fantasy_Units!D54,[1]Abilities!A$1:C$1048576,3,FALSE()), VLOOKUP(Fantasy_Units!E54,[1]Abilities!A$1:C$1048576,3,FALSE()))</f>
        <v>#N/A</v>
      </c>
      <c r="G54" s="0" t="n">
        <v>15</v>
      </c>
      <c r="H54" s="13" t="n">
        <v>6</v>
      </c>
      <c r="I54" s="6" t="n">
        <v>3</v>
      </c>
      <c r="J54" s="6" t="n">
        <v>3</v>
      </c>
      <c r="K54" s="6" t="n">
        <v>3</v>
      </c>
      <c r="L54" s="6" t="n">
        <v>3</v>
      </c>
      <c r="M54" s="6" t="n">
        <v>1</v>
      </c>
      <c r="N54" s="6" t="n">
        <v>3</v>
      </c>
      <c r="O54" s="6" t="n">
        <v>1</v>
      </c>
      <c r="P54" s="6" t="n">
        <v>6</v>
      </c>
      <c r="Q54" s="6" t="n">
        <v>6</v>
      </c>
      <c r="R54" s="6" t="e">
        <f aca="false">(H54-$H$14)*$H$15+($I$14-I54)*$I$15+($J$14-J54)*$J$15+(K54-$K$14)*$K$15+(L54-$L$14)*$L$15+(M54-$M$14)*$M$15+($N$14-N54)*$N$15+(O54-$O$14)*$O$15+($P$14-P54)*$P$15+$R$14+G54</f>
        <v>#VALUE!</v>
      </c>
    </row>
    <row r="55" customFormat="false" ht="13.8" hidden="false" customHeight="false" outlineLevel="0" collapsed="false">
      <c r="A55" s="0" t="s">
        <v>102</v>
      </c>
      <c r="B55" s="0" t="s">
        <v>96</v>
      </c>
      <c r="C55" s="12" t="s">
        <v>97</v>
      </c>
      <c r="D55" s="0" t="s">
        <v>36</v>
      </c>
      <c r="F55" s="0" t="e">
        <f aca="false">SUM(VLOOKUP(C55,[1]Abilities!A$1:C$1048576,3,FALSE()),VLOOKUP(Fantasy_Units!D55,[1]Abilities!A$1:C$1048576,3,FALSE()), VLOOKUP(Fantasy_Units!E55,[1]Abilities!A$1:C$1048576,3,FALSE()))</f>
        <v>#N/A</v>
      </c>
      <c r="G55" s="0" t="n">
        <v>15</v>
      </c>
      <c r="H55" s="13" t="n">
        <v>6</v>
      </c>
      <c r="I55" s="6" t="n">
        <v>3</v>
      </c>
      <c r="J55" s="6" t="n">
        <v>4</v>
      </c>
      <c r="K55" s="6" t="n">
        <v>4</v>
      </c>
      <c r="L55" s="6" t="n">
        <v>3</v>
      </c>
      <c r="M55" s="6" t="n">
        <v>1</v>
      </c>
      <c r="N55" s="6" t="n">
        <v>3</v>
      </c>
      <c r="O55" s="6" t="n">
        <v>1</v>
      </c>
      <c r="P55" s="6" t="n">
        <v>6</v>
      </c>
      <c r="Q55" s="6" t="n">
        <v>6</v>
      </c>
      <c r="R55" s="6" t="e">
        <f aca="false">(H55-$H$14)*$H$15+($I$14-I55)*$I$15+($J$14-J55)*$J$15+(K55-$K$14)*$K$15+(L55-$L$14)*$L$15+(M55-$M$14)*$M$15+($N$14-N55)*$N$15+(O55-$O$14)*$O$15+($P$14-P55)*$P$15+$R$14+G55</f>
        <v>#VALUE!</v>
      </c>
    </row>
    <row r="56" customFormat="false" ht="13.8" hidden="false" customHeight="false" outlineLevel="0" collapsed="false">
      <c r="A56" s="0" t="s">
        <v>103</v>
      </c>
      <c r="B56" s="0" t="s">
        <v>96</v>
      </c>
      <c r="C56" s="12" t="s">
        <v>97</v>
      </c>
      <c r="D56" s="0" t="s">
        <v>36</v>
      </c>
      <c r="E56" s="0" t="s">
        <v>47</v>
      </c>
      <c r="F56" s="0" t="n">
        <f aca="false">SUM(VLOOKUP(C56,[1]Abilities!A$1:C$1048576,3,FALSE()),VLOOKUP(Fantasy_Units!D56,[1]Abilities!A$1:C$1048576,3,FALSE()), VLOOKUP(Fantasy_Units!E56,[1]Abilities!A$1:C$1048576,3,FALSE()))</f>
        <v>25</v>
      </c>
      <c r="G56" s="0" t="n">
        <v>25</v>
      </c>
      <c r="H56" s="13" t="n">
        <v>6</v>
      </c>
      <c r="I56" s="6" t="n">
        <v>3</v>
      </c>
      <c r="J56" s="6" t="n">
        <v>2</v>
      </c>
      <c r="K56" s="6" t="n">
        <v>3</v>
      </c>
      <c r="L56" s="6" t="n">
        <v>3</v>
      </c>
      <c r="M56" s="6" t="n">
        <v>1</v>
      </c>
      <c r="N56" s="6" t="n">
        <v>3</v>
      </c>
      <c r="O56" s="6" t="n">
        <v>1</v>
      </c>
      <c r="P56" s="6" t="n">
        <v>6</v>
      </c>
      <c r="Q56" s="6" t="n">
        <v>6</v>
      </c>
      <c r="R56" s="6" t="e">
        <f aca="false">(H56-$H$14)*$H$15+($I$14-I56)*$I$15+($J$14-J56)*$J$15+(K56-$K$14)*$K$15+(L56-$L$14)*$L$15+(M56-$M$14)*$M$15+($N$14-N56)*$N$15+(O56-$O$14)*$O$15+($P$14-P56)*$P$15+$R$14+G56</f>
        <v>#VALUE!</v>
      </c>
    </row>
    <row r="57" customFormat="false" ht="13.8" hidden="false" customHeight="false" outlineLevel="0" collapsed="false">
      <c r="A57" s="0" t="s">
        <v>104</v>
      </c>
      <c r="B57" s="0" t="s">
        <v>96</v>
      </c>
      <c r="C57" s="12" t="s">
        <v>97</v>
      </c>
      <c r="D57" s="0" t="s">
        <v>36</v>
      </c>
      <c r="F57" s="0" t="e">
        <f aca="false">SUM(VLOOKUP(C57,[1]Abilities!A$1:C$1048576,3,FALSE()),VLOOKUP(Fantasy_Units!D57,[1]Abilities!A$1:C$1048576,3,FALSE()), VLOOKUP(Fantasy_Units!E57,[1]Abilities!A$1:C$1048576,3,FALSE()))</f>
        <v>#N/A</v>
      </c>
      <c r="G57" s="0" t="n">
        <v>15</v>
      </c>
      <c r="H57" s="13" t="n">
        <v>6</v>
      </c>
      <c r="I57" s="6" t="n">
        <v>2</v>
      </c>
      <c r="J57" s="6" t="n">
        <v>2</v>
      </c>
      <c r="K57" s="6" t="n">
        <v>4</v>
      </c>
      <c r="L57" s="6" t="n">
        <v>3</v>
      </c>
      <c r="M57" s="6" t="n">
        <v>1</v>
      </c>
      <c r="N57" s="6" t="n">
        <v>2</v>
      </c>
      <c r="O57" s="6" t="n">
        <v>3</v>
      </c>
      <c r="P57" s="6" t="n">
        <v>5</v>
      </c>
      <c r="Q57" s="6" t="n">
        <v>4</v>
      </c>
      <c r="R57" s="6" t="e">
        <f aca="false">(H57-$H$14)*$H$15+($I$14-I57)*$I$15+($J$14-J57)*$J$15+(K57-$K$14)*$K$15+(L57-$L$14)*$L$15+(M57-$M$14)*$M$15+($N$14-N57)*$N$15+(O57-$O$14)*$O$15+($P$14-P57)*$P$15+$R$14+G57</f>
        <v>#VALUE!</v>
      </c>
    </row>
    <row r="58" customFormat="false" ht="13.8" hidden="false" customHeight="false" outlineLevel="0" collapsed="false">
      <c r="A58" s="0" t="s">
        <v>105</v>
      </c>
      <c r="B58" s="0" t="s">
        <v>96</v>
      </c>
      <c r="C58" s="12" t="s">
        <v>97</v>
      </c>
      <c r="D58" s="0" t="s">
        <v>36</v>
      </c>
      <c r="F58" s="0" t="e">
        <f aca="false">SUM(VLOOKUP(C58,[1]Abilities!A$1:C$1048576,3,FALSE()),VLOOKUP(Fantasy_Units!D58,[1]Abilities!A$1:C$1048576,3,FALSE()), VLOOKUP(Fantasy_Units!E58,[1]Abilities!A$1:C$1048576,3,FALSE()))</f>
        <v>#N/A</v>
      </c>
      <c r="G58" s="0" t="n">
        <v>15</v>
      </c>
      <c r="H58" s="13" t="n">
        <v>6</v>
      </c>
      <c r="I58" s="6" t="n">
        <v>2</v>
      </c>
      <c r="J58" s="6" t="n">
        <v>2</v>
      </c>
      <c r="K58" s="6" t="n">
        <v>4</v>
      </c>
      <c r="L58" s="6" t="n">
        <v>3</v>
      </c>
      <c r="M58" s="6" t="n">
        <v>1</v>
      </c>
      <c r="N58" s="6" t="n">
        <v>2</v>
      </c>
      <c r="O58" s="6" t="n">
        <v>3</v>
      </c>
      <c r="P58" s="6" t="n">
        <v>5</v>
      </c>
      <c r="Q58" s="6" t="n">
        <v>4</v>
      </c>
      <c r="R58" s="6" t="e">
        <f aca="false">(H58-$H$14)*$H$15+($I$14-I58)*$I$15+($J$14-J58)*$J$15+(K58-$K$14)*$K$15+(L58-$L$14)*$L$15+(M58-$M$14)*$M$15+($N$14-N58)*$N$15+(O58-$O$14)*$O$15+($P$14-P58)*$P$15+$R$14+G58</f>
        <v>#VALUE!</v>
      </c>
    </row>
    <row r="59" customFormat="false" ht="13.8" hidden="false" customHeight="false" outlineLevel="0" collapsed="false">
      <c r="A59" s="0" t="s">
        <v>106</v>
      </c>
      <c r="B59" s="0" t="s">
        <v>107</v>
      </c>
      <c r="C59" s="12"/>
      <c r="H59" s="5" t="n">
        <v>5</v>
      </c>
      <c r="I59" s="6" t="n">
        <v>3</v>
      </c>
      <c r="J59" s="6" t="n">
        <v>3</v>
      </c>
      <c r="K59" s="6" t="n">
        <v>4</v>
      </c>
      <c r="L59" s="6" t="n">
        <v>3</v>
      </c>
      <c r="M59" s="6" t="n">
        <v>3</v>
      </c>
      <c r="N59" s="6" t="n">
        <v>3</v>
      </c>
      <c r="O59" s="6" t="n">
        <v>3</v>
      </c>
      <c r="P59" s="6" t="n">
        <v>5</v>
      </c>
      <c r="Q59" s="6" t="n">
        <v>5</v>
      </c>
      <c r="R59" s="6" t="e">
        <f aca="false">(H59-$H$14)*$H$15+($I$14-I59)*$I$15+($J$14-J59)*$J$15+(K59-$K$14)*$K$15+(L59-$L$14)*$L$15+(M59-$M$14)*$M$15+($N$14-N59)*$N$15+(O59-$O$14)*$O$15+($P$14-P59)*$P$15+$R$14+G59</f>
        <v>#VALUE!</v>
      </c>
    </row>
    <row r="60" customFormat="false" ht="13.8" hidden="false" customHeight="false" outlineLevel="0" collapsed="false">
      <c r="A60" s="0" t="s">
        <v>108</v>
      </c>
      <c r="B60" s="0" t="s">
        <v>107</v>
      </c>
      <c r="C60" s="12"/>
      <c r="H60" s="5" t="n">
        <v>5</v>
      </c>
      <c r="I60" s="6" t="n">
        <v>3</v>
      </c>
      <c r="J60" s="6" t="n">
        <v>3</v>
      </c>
      <c r="K60" s="6" t="n">
        <v>4</v>
      </c>
      <c r="L60" s="6" t="n">
        <v>3</v>
      </c>
      <c r="M60" s="6" t="n">
        <v>3</v>
      </c>
      <c r="N60" s="6" t="n">
        <v>3</v>
      </c>
      <c r="O60" s="6" t="n">
        <v>3</v>
      </c>
      <c r="P60" s="6" t="n">
        <v>5</v>
      </c>
      <c r="Q60" s="6" t="n">
        <v>5</v>
      </c>
      <c r="R60" s="6" t="e">
        <f aca="false">(H60-$H$14)*$H$15+($I$14-I60)*$I$15+($J$14-J60)*$J$15+(K60-$K$14)*$K$15+(L60-$L$14)*$L$15+(M60-$M$14)*$M$15+($N$14-N60)*$N$15+(O60-$O$14)*$O$15+($P$14-P60)*$P$15+$R$14+G60</f>
        <v>#VALUE!</v>
      </c>
    </row>
    <row r="61" customFormat="false" ht="13.8" hidden="false" customHeight="false" outlineLevel="0" collapsed="false">
      <c r="A61" s="0" t="s">
        <v>109</v>
      </c>
      <c r="B61" s="0" t="s">
        <v>107</v>
      </c>
      <c r="C61" s="12"/>
      <c r="H61" s="5" t="n">
        <v>5</v>
      </c>
      <c r="I61" s="6" t="n">
        <v>3</v>
      </c>
      <c r="J61" s="6" t="n">
        <v>4</v>
      </c>
      <c r="K61" s="6" t="n">
        <v>3</v>
      </c>
      <c r="L61" s="6" t="n">
        <v>3</v>
      </c>
      <c r="M61" s="6" t="n">
        <v>1</v>
      </c>
      <c r="N61" s="6" t="n">
        <v>4</v>
      </c>
      <c r="O61" s="6" t="n">
        <v>1</v>
      </c>
      <c r="P61" s="6" t="n">
        <v>6</v>
      </c>
      <c r="Q61" s="6" t="n">
        <v>7</v>
      </c>
      <c r="R61" s="6" t="e">
        <f aca="false">(H61-$H$14)*$H$15+($I$14-I61)*$I$15+($J$14-J61)*$J$15+(K61-$K$14)*$K$15+(L61-$L$14)*$L$15+(M61-$M$14)*$M$15+($N$14-N61)*$N$15+(O61-$O$14)*$O$15+($P$14-P61)*$P$15+$R$14+G61</f>
        <v>#VALUE!</v>
      </c>
    </row>
    <row r="62" customFormat="false" ht="13.8" hidden="false" customHeight="false" outlineLevel="0" collapsed="false">
      <c r="A62" s="0" t="s">
        <v>110</v>
      </c>
      <c r="B62" s="0" t="s">
        <v>107</v>
      </c>
      <c r="C62" s="12"/>
      <c r="H62" s="5" t="n">
        <v>5</v>
      </c>
      <c r="I62" s="6" t="n">
        <v>4</v>
      </c>
      <c r="J62" s="6" t="n">
        <v>4</v>
      </c>
      <c r="K62" s="6" t="n">
        <v>3</v>
      </c>
      <c r="L62" s="6" t="n">
        <v>3</v>
      </c>
      <c r="M62" s="6" t="n">
        <v>1</v>
      </c>
      <c r="N62" s="6" t="n">
        <v>4</v>
      </c>
      <c r="O62" s="6" t="n">
        <v>1</v>
      </c>
      <c r="P62" s="6" t="n">
        <v>7</v>
      </c>
      <c r="Q62" s="6" t="n">
        <v>7</v>
      </c>
      <c r="R62" s="6" t="e">
        <f aca="false">(H62-$H$14)*$H$15+($I$14-I62)*$I$15+($J$14-J62)*$J$15+(K62-$K$14)*$K$15+(L62-$L$14)*$L$15+(M62-$M$14)*$M$15+($N$14-N62)*$N$15+(O62-$O$14)*$O$15+($P$14-P62)*$P$15+$R$14+G62</f>
        <v>#VALUE!</v>
      </c>
    </row>
    <row r="63" customFormat="false" ht="13.8" hidden="false" customHeight="false" outlineLevel="0" collapsed="false">
      <c r="A63" s="0" t="s">
        <v>111</v>
      </c>
      <c r="B63" s="0" t="s">
        <v>107</v>
      </c>
      <c r="C63" s="12"/>
      <c r="H63" s="5" t="n">
        <v>5</v>
      </c>
      <c r="I63" s="6" t="n">
        <v>5</v>
      </c>
      <c r="J63" s="6" t="n">
        <v>5</v>
      </c>
      <c r="K63" s="6" t="n">
        <v>3</v>
      </c>
      <c r="L63" s="6" t="n">
        <v>3</v>
      </c>
      <c r="M63" s="6" t="n">
        <v>1</v>
      </c>
      <c r="N63" s="6" t="n">
        <v>4</v>
      </c>
      <c r="O63" s="6" t="n">
        <v>1</v>
      </c>
      <c r="P63" s="6" t="n">
        <v>9</v>
      </c>
      <c r="Q63" s="6" t="n">
        <v>7</v>
      </c>
      <c r="R63" s="6" t="e">
        <f aca="false">(H63-$H$14)*$H$15+($I$14-I63)*$I$15+($J$14-J63)*$J$15+(K63-$K$14)*$K$15+(L63-$L$14)*$L$15+(M63-$M$14)*$M$15+($N$14-N63)*$N$15+(O63-$O$14)*$O$15+($P$14-P63)*$P$15+$R$14+G63</f>
        <v>#VALUE!</v>
      </c>
    </row>
    <row r="64" customFormat="false" ht="13.8" hidden="false" customHeight="false" outlineLevel="0" collapsed="false">
      <c r="A64" s="0" t="s">
        <v>112</v>
      </c>
      <c r="B64" s="0" t="s">
        <v>107</v>
      </c>
      <c r="C64" s="12"/>
      <c r="H64" s="5" t="n">
        <v>5</v>
      </c>
      <c r="I64" s="6" t="n">
        <v>3</v>
      </c>
      <c r="J64" s="6" t="n">
        <v>4</v>
      </c>
      <c r="K64" s="6" t="n">
        <v>3</v>
      </c>
      <c r="L64" s="6" t="n">
        <v>3</v>
      </c>
      <c r="M64" s="6" t="n">
        <v>1</v>
      </c>
      <c r="N64" s="6" t="n">
        <v>3</v>
      </c>
      <c r="O64" s="6" t="n">
        <v>2</v>
      </c>
      <c r="P64" s="6" t="n">
        <v>6</v>
      </c>
      <c r="Q64" s="6" t="n">
        <v>6</v>
      </c>
      <c r="R64" s="6" t="e">
        <f aca="false">(H64-$H$14)*$H$15+($I$14-I64)*$I$15+($J$14-J64)*$J$15+(K64-$K$14)*$K$15+(L64-$L$14)*$L$15+(M64-$M$14)*$M$15+($N$14-N64)*$N$15+(O64-$O$14)*$O$15+($P$14-P64)*$P$15+$R$14+G64</f>
        <v>#VALUE!</v>
      </c>
    </row>
    <row r="65" customFormat="false" ht="13.8" hidden="false" customHeight="false" outlineLevel="0" collapsed="false">
      <c r="A65" s="0" t="s">
        <v>113</v>
      </c>
      <c r="B65" s="0" t="s">
        <v>107</v>
      </c>
      <c r="C65" s="12"/>
      <c r="H65" s="5" t="n">
        <v>5</v>
      </c>
      <c r="I65" s="6" t="n">
        <v>3</v>
      </c>
      <c r="J65" s="6" t="n">
        <v>4</v>
      </c>
      <c r="K65" s="6" t="n">
        <v>3</v>
      </c>
      <c r="L65" s="6" t="n">
        <v>3</v>
      </c>
      <c r="M65" s="6" t="n">
        <v>1</v>
      </c>
      <c r="N65" s="6" t="n">
        <v>3</v>
      </c>
      <c r="O65" s="6" t="n">
        <v>1</v>
      </c>
      <c r="P65" s="6" t="n">
        <v>6</v>
      </c>
      <c r="Q65" s="6" t="n">
        <v>6</v>
      </c>
      <c r="R65" s="6" t="e">
        <f aca="false">(H65-$H$14)*$H$15+($I$14-I65)*$I$15+($J$14-J65)*$J$15+(K65-$K$14)*$K$15+(L65-$L$14)*$L$15+(M65-$M$14)*$M$15+($N$14-N65)*$N$15+(O65-$O$14)*$O$15+($P$14-P65)*$P$15+$R$14+G65</f>
        <v>#VALUE!</v>
      </c>
    </row>
    <row r="66" customFormat="false" ht="13.8" hidden="false" customHeight="false" outlineLevel="0" collapsed="false">
      <c r="A66" s="0" t="s">
        <v>114</v>
      </c>
      <c r="B66" s="0" t="s">
        <v>107</v>
      </c>
      <c r="C66" s="12"/>
      <c r="H66" s="5" t="n">
        <v>7</v>
      </c>
      <c r="I66" s="6" t="n">
        <v>4</v>
      </c>
      <c r="J66" s="6" t="n">
        <v>4</v>
      </c>
      <c r="K66" s="6" t="n">
        <v>4</v>
      </c>
      <c r="L66" s="6" t="n">
        <v>5</v>
      </c>
      <c r="M66" s="6" t="n">
        <v>2</v>
      </c>
      <c r="N66" s="6" t="n">
        <v>3</v>
      </c>
      <c r="O66" s="6" t="n">
        <v>2</v>
      </c>
      <c r="P66" s="6" t="n">
        <v>6</v>
      </c>
      <c r="Q66" s="6" t="n">
        <v>9</v>
      </c>
      <c r="R66" s="6" t="e">
        <f aca="false">(H66-$H$14)*$H$15+($I$14-I66)*$I$15+($J$14-J66)*$J$15+(K66-$K$14)*$K$15+(L66-$L$14)*$L$15+(M66-$M$14)*$M$15+($N$14-N66)*$N$15+(O66-$O$14)*$O$15+($P$14-P66)*$P$15+$R$14+G66</f>
        <v>#VALUE!</v>
      </c>
    </row>
    <row r="67" customFormat="false" ht="13.8" hidden="false" customHeight="false" outlineLevel="0" collapsed="false">
      <c r="A67" s="0" t="s">
        <v>115</v>
      </c>
      <c r="B67" s="0" t="s">
        <v>116</v>
      </c>
      <c r="H67" s="5" t="n">
        <v>5</v>
      </c>
      <c r="I67" s="6" t="n">
        <v>3</v>
      </c>
      <c r="J67" s="6" t="n">
        <v>2</v>
      </c>
      <c r="K67" s="6" t="n">
        <v>4</v>
      </c>
      <c r="L67" s="6" t="n">
        <v>3</v>
      </c>
      <c r="M67" s="6" t="n">
        <v>3</v>
      </c>
      <c r="N67" s="6" t="n">
        <v>3</v>
      </c>
      <c r="O67" s="6" t="n">
        <v>3</v>
      </c>
      <c r="P67" s="6" t="n">
        <v>5</v>
      </c>
      <c r="Q67" s="6" t="n">
        <v>5</v>
      </c>
      <c r="R67" s="6" t="e">
        <f aca="false">(H67-$H$14)*$H$15+($I$14-I67)*$I$15+($J$14-J67)*$J$15+(K67-$K$14)*$K$15+(L67-$L$14)*$L$15+(M67-$M$14)*$M$15+($N$14-N67)*$N$15+(O67-$O$14)*$O$15+($P$14-P67)*$P$15+$R$14+G67</f>
        <v>#VALUE!</v>
      </c>
    </row>
    <row r="68" customFormat="false" ht="13.8" hidden="false" customHeight="false" outlineLevel="0" collapsed="false">
      <c r="A68" s="0" t="s">
        <v>117</v>
      </c>
      <c r="B68" s="0" t="s">
        <v>116</v>
      </c>
      <c r="H68" s="5" t="n">
        <v>5</v>
      </c>
      <c r="I68" s="6" t="n">
        <v>3</v>
      </c>
      <c r="J68" s="6" t="n">
        <v>2</v>
      </c>
      <c r="K68" s="6" t="n">
        <v>4</v>
      </c>
      <c r="L68" s="6" t="n">
        <v>3</v>
      </c>
      <c r="M68" s="6" t="n">
        <v>3</v>
      </c>
      <c r="N68" s="6" t="n">
        <v>3</v>
      </c>
      <c r="O68" s="6" t="n">
        <v>3</v>
      </c>
      <c r="P68" s="6" t="n">
        <v>5</v>
      </c>
      <c r="Q68" s="6" t="n">
        <v>5</v>
      </c>
      <c r="R68" s="6" t="e">
        <f aca="false">(H68-$H$14)*$H$15+($I$14-I68)*$I$15+($J$14-J68)*$J$15+(K68-$K$14)*$K$15+(L68-$L$14)*$L$15+(M68-$M$14)*$M$15+($N$14-N68)*$N$15+(O68-$O$14)*$O$15+($P$14-P68)*$P$15+$R$14+G68</f>
        <v>#VALUE!</v>
      </c>
    </row>
    <row r="69" customFormat="false" ht="13.8" hidden="false" customHeight="false" outlineLevel="0" collapsed="false">
      <c r="A69" s="0" t="s">
        <v>118</v>
      </c>
      <c r="B69" s="0" t="s">
        <v>116</v>
      </c>
      <c r="H69" s="5" t="n">
        <v>5</v>
      </c>
      <c r="I69" s="6" t="n">
        <v>3</v>
      </c>
      <c r="J69" s="6" t="n">
        <v>3</v>
      </c>
      <c r="K69" s="6" t="n">
        <v>3</v>
      </c>
      <c r="L69" s="6" t="n">
        <v>3</v>
      </c>
      <c r="M69" s="6" t="n">
        <v>1</v>
      </c>
      <c r="N69" s="6" t="n">
        <v>3</v>
      </c>
      <c r="O69" s="6" t="n">
        <v>1</v>
      </c>
      <c r="P69" s="6" t="n">
        <v>6</v>
      </c>
      <c r="Q69" s="6" t="n">
        <v>6</v>
      </c>
      <c r="R69" s="6" t="e">
        <f aca="false">(H69-$H$14)*$H$15+($I$14-I69)*$I$15+($J$14-J69)*$J$15+(K69-$K$14)*$K$15+(L69-$L$14)*$L$15+(M69-$M$14)*$M$15+($N$14-N69)*$N$15+(O69-$O$14)*$O$15+($P$14-P69)*$P$15+$R$14+G69</f>
        <v>#VALUE!</v>
      </c>
    </row>
    <row r="70" customFormat="false" ht="13.8" hidden="false" customHeight="false" outlineLevel="0" collapsed="false">
      <c r="A70" s="0" t="s">
        <v>119</v>
      </c>
      <c r="B70" s="0" t="s">
        <v>116</v>
      </c>
      <c r="H70" s="5" t="n">
        <v>5</v>
      </c>
      <c r="I70" s="6" t="n">
        <v>3</v>
      </c>
      <c r="J70" s="6" t="n">
        <v>3</v>
      </c>
      <c r="K70" s="6" t="n">
        <v>3</v>
      </c>
      <c r="L70" s="6" t="n">
        <v>3</v>
      </c>
      <c r="M70" s="6" t="n">
        <v>1</v>
      </c>
      <c r="N70" s="6" t="n">
        <v>3</v>
      </c>
      <c r="O70" s="6" t="n">
        <v>1</v>
      </c>
      <c r="P70" s="6" t="n">
        <v>6</v>
      </c>
      <c r="Q70" s="6" t="n">
        <v>6</v>
      </c>
      <c r="R70" s="6" t="e">
        <f aca="false">(H70-$H$14)*$H$15+($I$14-I70)*$I$15+($J$14-J70)*$J$15+(K70-$K$14)*$K$15+(L70-$L$14)*$L$15+(M70-$M$14)*$M$15+($N$14-N70)*$N$15+(O70-$O$14)*$O$15+($P$14-P70)*$P$15+$R$14+G70</f>
        <v>#VALUE!</v>
      </c>
    </row>
    <row r="71" customFormat="false" ht="13.8" hidden="false" customHeight="false" outlineLevel="0" collapsed="false">
      <c r="A71" s="0" t="s">
        <v>120</v>
      </c>
      <c r="B71" s="0" t="s">
        <v>116</v>
      </c>
      <c r="H71" s="5" t="n">
        <v>5</v>
      </c>
      <c r="I71" s="6" t="n">
        <v>4</v>
      </c>
      <c r="J71" s="6" t="n">
        <v>4</v>
      </c>
      <c r="K71" s="6" t="n">
        <v>3</v>
      </c>
      <c r="L71" s="6" t="n">
        <v>3</v>
      </c>
      <c r="M71" s="6" t="n">
        <v>1</v>
      </c>
      <c r="N71" s="6" t="n">
        <v>4</v>
      </c>
      <c r="O71" s="6" t="n">
        <v>1</v>
      </c>
      <c r="P71" s="6" t="n">
        <v>7</v>
      </c>
      <c r="Q71" s="6" t="n">
        <v>8</v>
      </c>
      <c r="R71" s="6" t="e">
        <f aca="false">(H71-$H$14)*$H$15+($I$14-I71)*$I$15+($J$14-J71)*$J$15+(K71-$K$14)*$K$15+(L71-$L$14)*$L$15+(M71-$M$14)*$M$15+($N$14-N71)*$N$15+(O71-$O$14)*$O$15+($P$14-P71)*$P$15+$R$14+G71</f>
        <v>#VALUE!</v>
      </c>
    </row>
    <row r="72" customFormat="false" ht="13.8" hidden="false" customHeight="false" outlineLevel="0" collapsed="false">
      <c r="A72" s="0" t="s">
        <v>121</v>
      </c>
      <c r="B72" s="0" t="s">
        <v>116</v>
      </c>
      <c r="H72" s="5" t="n">
        <v>5</v>
      </c>
      <c r="I72" s="6" t="n">
        <v>5</v>
      </c>
      <c r="J72" s="6" t="n">
        <v>5</v>
      </c>
      <c r="K72" s="6" t="n">
        <v>3</v>
      </c>
      <c r="L72" s="6" t="n">
        <v>3</v>
      </c>
      <c r="M72" s="6" t="n">
        <v>1</v>
      </c>
      <c r="N72" s="6" t="n">
        <v>4</v>
      </c>
      <c r="O72" s="6" t="n">
        <v>1</v>
      </c>
      <c r="P72" s="6" t="n">
        <v>9</v>
      </c>
      <c r="Q72" s="6" t="n">
        <v>9</v>
      </c>
      <c r="R72" s="6" t="e">
        <f aca="false">(H72-$H$14)*$H$15+($I$14-I72)*$I$15+($J$14-J72)*$J$15+(K72-$K$14)*$K$15+(L72-$L$14)*$L$15+(M72-$M$14)*$M$15+($N$14-N72)*$N$15+(O72-$O$14)*$O$15+($P$14-P72)*$P$15+$R$14+G72</f>
        <v>#VALUE!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6" activeCellId="0" sqref="1:1048576"/>
    </sheetView>
  </sheetViews>
  <sheetFormatPr defaultColWidth="11.53515625" defaultRowHeight="12.8" zeroHeight="false" outlineLevelRow="0" outlineLevelCol="0"/>
  <cols>
    <col collapsed="false" customWidth="true" hidden="false" outlineLevel="0" max="1" min="1" style="0" width="36.12"/>
    <col collapsed="false" customWidth="true" hidden="false" outlineLevel="0" max="2" min="2" style="0" width="21.67"/>
    <col collapsed="false" customWidth="true" hidden="false" outlineLevel="0" max="3" min="3" style="0" width="22.23"/>
    <col collapsed="false" customWidth="true" hidden="false" outlineLevel="0" max="4" min="4" style="0" width="20.7"/>
    <col collapsed="false" customWidth="true" hidden="false" outlineLevel="0" max="5" min="5" style="0" width="17.22"/>
  </cols>
  <sheetData>
    <row r="1" s="7" customFormat="true" ht="22.85" hidden="false" customHeight="true" outlineLevel="0" collapsed="false">
      <c r="A1" s="7" t="s">
        <v>12</v>
      </c>
      <c r="B1" s="7" t="s">
        <v>13</v>
      </c>
      <c r="C1" s="8" t="s">
        <v>14</v>
      </c>
      <c r="D1" s="8" t="s">
        <v>15</v>
      </c>
      <c r="E1" s="8" t="s">
        <v>16</v>
      </c>
      <c r="F1" s="8" t="s">
        <v>17</v>
      </c>
      <c r="G1" s="8"/>
      <c r="H1" s="9" t="s">
        <v>0</v>
      </c>
      <c r="I1" s="8" t="s">
        <v>1</v>
      </c>
      <c r="J1" s="8" t="s">
        <v>2</v>
      </c>
      <c r="K1" s="8" t="s">
        <v>3</v>
      </c>
      <c r="L1" s="8" t="s">
        <v>4</v>
      </c>
      <c r="M1" s="8" t="s">
        <v>5</v>
      </c>
      <c r="N1" s="8" t="s">
        <v>6</v>
      </c>
      <c r="O1" s="8" t="s">
        <v>7</v>
      </c>
      <c r="P1" s="8" t="s">
        <v>8</v>
      </c>
      <c r="Q1" s="8" t="s">
        <v>9</v>
      </c>
      <c r="R1" s="8" t="s">
        <v>18</v>
      </c>
      <c r="AMJ1" s="0"/>
    </row>
    <row r="2" customFormat="false" ht="13.8" hidden="false" customHeight="false" outlineLevel="0" collapsed="false">
      <c r="A2" s="0" t="s">
        <v>122</v>
      </c>
      <c r="B2" s="0" t="s">
        <v>123</v>
      </c>
      <c r="H2" s="5" t="n">
        <v>5</v>
      </c>
      <c r="I2" s="6" t="n">
        <v>4</v>
      </c>
      <c r="J2" s="0" t="n">
        <v>5</v>
      </c>
      <c r="K2" s="6" t="n">
        <v>4</v>
      </c>
      <c r="L2" s="6" t="n">
        <v>4</v>
      </c>
      <c r="M2" s="6" t="n">
        <v>3</v>
      </c>
      <c r="N2" s="6" t="n">
        <v>5</v>
      </c>
      <c r="O2" s="6" t="n">
        <v>4</v>
      </c>
      <c r="P2" s="6" t="n">
        <v>6</v>
      </c>
      <c r="Q2" s="6" t="n">
        <v>5</v>
      </c>
      <c r="R2" s="6" t="n">
        <f aca="false">(H2-$G$104)*$G$105+($H$104-I2)*$H$105+($I$104-J2)*$I$105+(K2-$J$104)*$J$105+(L2-$K$104)*$K$105+(M2-$L$104)*$L$105+($M$104-N2)*$M$105+(O2-$N$104)*$N$105+($O$104-P2)*$O$105+($P$104-Q2)*$P$105+$Q$104+G2</f>
        <v>0</v>
      </c>
    </row>
    <row r="3" customFormat="false" ht="13.8" hidden="false" customHeight="false" outlineLevel="0" collapsed="false">
      <c r="A3" s="0" t="s">
        <v>124</v>
      </c>
      <c r="B3" s="0" t="s">
        <v>123</v>
      </c>
      <c r="H3" s="5" t="n">
        <v>5</v>
      </c>
      <c r="I3" s="6" t="n">
        <v>4</v>
      </c>
      <c r="J3" s="0" t="n">
        <v>5</v>
      </c>
      <c r="K3" s="6" t="n">
        <v>4</v>
      </c>
      <c r="L3" s="6" t="n">
        <v>4</v>
      </c>
      <c r="M3" s="6" t="n">
        <v>2</v>
      </c>
      <c r="N3" s="6" t="n">
        <v>5</v>
      </c>
      <c r="O3" s="6" t="n">
        <v>3</v>
      </c>
      <c r="P3" s="6" t="n">
        <v>6</v>
      </c>
      <c r="Q3" s="6" t="n">
        <v>7</v>
      </c>
      <c r="R3" s="6" t="n">
        <f aca="false">(H3-$G$104)*$G$105+($H$104-I3)*$H$105+($I$104-J3)*$I$105+(K3-$J$104)*$J$105+(L3-$K$104)*$K$105+(M3-$L$104)*$L$105+($M$104-N3)*$M$105+(O3-$N$104)*$N$105+($O$104-P3)*$O$105+($P$104-Q3)*$P$105+$Q$104+G3</f>
        <v>0</v>
      </c>
    </row>
    <row r="4" customFormat="false" ht="13.8" hidden="false" customHeight="false" outlineLevel="0" collapsed="false">
      <c r="A4" s="0" t="s">
        <v>125</v>
      </c>
      <c r="B4" s="0" t="s">
        <v>123</v>
      </c>
      <c r="H4" s="5" t="n">
        <v>5</v>
      </c>
      <c r="I4" s="6" t="n">
        <v>5</v>
      </c>
      <c r="J4" s="0" t="n">
        <v>6</v>
      </c>
      <c r="K4" s="6" t="n">
        <v>3</v>
      </c>
      <c r="L4" s="6" t="n">
        <v>4</v>
      </c>
      <c r="M4" s="6" t="n">
        <v>1</v>
      </c>
      <c r="N4" s="6" t="n">
        <v>6</v>
      </c>
      <c r="O4" s="6" t="n">
        <v>2</v>
      </c>
      <c r="P4" s="6" t="n">
        <v>7</v>
      </c>
      <c r="Q4" s="6" t="n">
        <v>8</v>
      </c>
      <c r="R4" s="6" t="n">
        <f aca="false">(H4-$G$104)*$G$105+($H$104-I4)*$H$105+($I$104-J4)*$I$105+(K4-$J$104)*$J$105+(L4-$K$104)*$K$105+(M4-$L$104)*$L$105+($M$104-N4)*$M$105+(O4-$N$104)*$N$105+($O$104-P4)*$O$105+($P$104-Q4)*$P$105+$Q$104+G4</f>
        <v>0</v>
      </c>
    </row>
    <row r="5" customFormat="false" ht="13.8" hidden="false" customHeight="false" outlineLevel="0" collapsed="false">
      <c r="A5" s="0" t="s">
        <v>126</v>
      </c>
      <c r="B5" s="0" t="s">
        <v>123</v>
      </c>
      <c r="H5" s="5" t="n">
        <v>5</v>
      </c>
      <c r="I5" s="6" t="n">
        <v>7</v>
      </c>
      <c r="J5" s="0" t="n">
        <v>7</v>
      </c>
      <c r="K5" s="6" t="n">
        <v>3</v>
      </c>
      <c r="L5" s="6" t="n">
        <v>3</v>
      </c>
      <c r="M5" s="6" t="n">
        <v>1</v>
      </c>
      <c r="N5" s="6" t="n">
        <v>7</v>
      </c>
      <c r="O5" s="6" t="n">
        <v>1</v>
      </c>
      <c r="P5" s="6" t="n">
        <v>9</v>
      </c>
      <c r="Q5" s="6" t="n">
        <v>9</v>
      </c>
      <c r="R5" s="6" t="n">
        <f aca="false">(H5-$G$104)*$G$105+($H$104-I5)*$H$105+($I$104-J5)*$I$105+(K5-$J$104)*$J$105+(L5-$K$104)*$K$105+(M5-$L$104)*$L$105+($M$104-N5)*$M$105+(O5-$N$104)*$N$105+($O$104-P5)*$O$105+($P$104-Q5)*$P$105+$Q$104+G5</f>
        <v>0</v>
      </c>
    </row>
    <row r="6" customFormat="false" ht="13.8" hidden="false" customHeight="false" outlineLevel="0" collapsed="false">
      <c r="A6" s="0" t="s">
        <v>127</v>
      </c>
      <c r="B6" s="0" t="s">
        <v>128</v>
      </c>
      <c r="H6" s="5" t="n">
        <v>5</v>
      </c>
      <c r="I6" s="6" t="n">
        <v>3</v>
      </c>
      <c r="J6" s="0" t="n">
        <v>7</v>
      </c>
      <c r="K6" s="6" t="n">
        <v>4</v>
      </c>
      <c r="L6" s="6" t="n">
        <v>4</v>
      </c>
      <c r="M6" s="6" t="n">
        <v>3</v>
      </c>
      <c r="N6" s="6" t="n">
        <v>4</v>
      </c>
      <c r="O6" s="6" t="n">
        <v>4</v>
      </c>
      <c r="P6" s="6" t="n">
        <v>5</v>
      </c>
      <c r="Q6" s="6" t="n">
        <v>7</v>
      </c>
      <c r="R6" s="6" t="n">
        <f aca="false">(H6-$G$104)*$G$105+($H$104-I6)*$H$105+($I$104-J6)*$I$105+(K6-$J$104)*$J$105+(L6-$K$104)*$K$105+(M6-$L$104)*$L$105+($M$104-N6)*$M$105+(O6-$N$104)*$N$105+($O$104-P6)*$O$105+($P$104-Q6)*$P$105+$Q$104+G6</f>
        <v>0</v>
      </c>
    </row>
    <row r="7" customFormat="false" ht="13.8" hidden="false" customHeight="false" outlineLevel="0" collapsed="false">
      <c r="A7" s="0" t="s">
        <v>129</v>
      </c>
      <c r="B7" s="0" t="s">
        <v>128</v>
      </c>
      <c r="H7" s="5" t="n">
        <v>5</v>
      </c>
      <c r="I7" s="6" t="n">
        <v>3</v>
      </c>
      <c r="J7" s="0" t="n">
        <v>7</v>
      </c>
      <c r="K7" s="6" t="n">
        <v>4</v>
      </c>
      <c r="L7" s="6" t="n">
        <v>4</v>
      </c>
      <c r="M7" s="6" t="n">
        <v>3</v>
      </c>
      <c r="N7" s="6" t="n">
        <v>4</v>
      </c>
      <c r="O7" s="6" t="n">
        <v>4</v>
      </c>
      <c r="P7" s="6" t="n">
        <v>5</v>
      </c>
      <c r="Q7" s="6" t="n">
        <v>7</v>
      </c>
      <c r="R7" s="6" t="n">
        <f aca="false">(H7-$G$104)*$G$105+($H$104-I7)*$H$105+($I$104-J7)*$I$105+(K7-$J$104)*$J$105+(L7-$K$104)*$K$105+(M7-$L$104)*$L$105+($M$104-N7)*$M$105+(O7-$N$104)*$N$105+($O$104-P7)*$O$105+($P$104-Q7)*$P$105+$Q$104+G7</f>
        <v>0</v>
      </c>
    </row>
    <row r="8" customFormat="false" ht="13.8" hidden="false" customHeight="false" outlineLevel="0" collapsed="false">
      <c r="A8" s="0" t="s">
        <v>130</v>
      </c>
      <c r="B8" s="0" t="s">
        <v>128</v>
      </c>
      <c r="H8" s="5" t="n">
        <v>5</v>
      </c>
      <c r="I8" s="6" t="n">
        <v>4</v>
      </c>
      <c r="J8" s="0" t="n">
        <v>7</v>
      </c>
      <c r="K8" s="6" t="n">
        <v>4</v>
      </c>
      <c r="L8" s="6" t="n">
        <v>4</v>
      </c>
      <c r="M8" s="6" t="n">
        <v>2</v>
      </c>
      <c r="N8" s="6" t="n">
        <v>4</v>
      </c>
      <c r="O8" s="6" t="n">
        <v>3</v>
      </c>
      <c r="P8" s="6" t="n">
        <v>6</v>
      </c>
      <c r="Q8" s="6" t="n">
        <v>8</v>
      </c>
      <c r="R8" s="6" t="n">
        <f aca="false">(H8-$G$104)*$G$105+($H$104-I8)*$H$105+($I$104-J8)*$I$105+(K8-$J$104)*$J$105+(L8-$K$104)*$K$105+(M8-$L$104)*$L$105+($M$104-N8)*$M$105+(O8-$N$104)*$N$105+($O$104-P8)*$O$105+($P$104-Q8)*$P$105+$Q$104+G8</f>
        <v>0</v>
      </c>
    </row>
    <row r="9" customFormat="false" ht="13.8" hidden="false" customHeight="false" outlineLevel="0" collapsed="false">
      <c r="A9" s="0" t="s">
        <v>131</v>
      </c>
      <c r="B9" s="0" t="s">
        <v>128</v>
      </c>
      <c r="H9" s="6" t="n">
        <v>5</v>
      </c>
      <c r="I9" s="6" t="n">
        <v>6</v>
      </c>
      <c r="J9" s="6" t="n">
        <v>6</v>
      </c>
      <c r="K9" s="6" t="n">
        <v>3</v>
      </c>
      <c r="L9" s="6" t="n">
        <v>3</v>
      </c>
      <c r="M9" s="6" t="n">
        <v>1</v>
      </c>
      <c r="N9" s="6" t="n">
        <v>6</v>
      </c>
      <c r="O9" s="6" t="n">
        <v>1</v>
      </c>
      <c r="P9" s="6" t="n">
        <v>8</v>
      </c>
      <c r="Q9" s="6" t="n">
        <v>8</v>
      </c>
      <c r="R9" s="6" t="n">
        <f aca="false">(H9-$G$104)*$G$105+($H$104-I9)*$H$105+($I$104-J9)*$I$105+(K9-$J$104)*$J$105+(L9-$K$104)*$K$105+(M9-$L$104)*$L$105+($M$104-N9)*$M$105+(O9-$N$104)*$N$105+($O$104-P9)*$O$105+($P$104-Q9)*$P$105+$Q$104+G9</f>
        <v>0</v>
      </c>
    </row>
    <row r="10" customFormat="false" ht="13.8" hidden="false" customHeight="false" outlineLevel="0" collapsed="false">
      <c r="A10" s="0" t="s">
        <v>132</v>
      </c>
      <c r="B10" s="0" t="s">
        <v>128</v>
      </c>
      <c r="H10" s="5" t="n">
        <v>5</v>
      </c>
      <c r="I10" s="6" t="n">
        <v>7</v>
      </c>
      <c r="J10" s="0" t="n">
        <v>5</v>
      </c>
      <c r="K10" s="6" t="n">
        <v>3</v>
      </c>
      <c r="L10" s="6" t="n">
        <v>3</v>
      </c>
      <c r="M10" s="6" t="n">
        <v>1</v>
      </c>
      <c r="N10" s="6" t="n">
        <v>6</v>
      </c>
      <c r="O10" s="6" t="n">
        <v>1</v>
      </c>
      <c r="P10" s="6" t="n">
        <v>8</v>
      </c>
      <c r="Q10" s="6" t="n">
        <v>8</v>
      </c>
      <c r="R10" s="6" t="n">
        <f aca="false">(H10-$G$104)*$G$105+($H$104-I10)*$H$105+($I$104-J10)*$I$105+(K10-$J$104)*$J$105+(L10-$K$104)*$K$105+(M10-$L$104)*$L$105+($M$104-N10)*$M$105+(O10-$N$104)*$N$105+($O$104-P10)*$O$105+($P$104-Q10)*$P$105+$Q$104+G10</f>
        <v>0</v>
      </c>
    </row>
    <row r="11" customFormat="false" ht="13.8" hidden="false" customHeight="false" outlineLevel="0" collapsed="false">
      <c r="A11" s="0" t="s">
        <v>133</v>
      </c>
      <c r="B11" s="0" t="s">
        <v>134</v>
      </c>
      <c r="H11" s="5" t="n">
        <v>5</v>
      </c>
      <c r="I11" s="6" t="n">
        <v>4</v>
      </c>
      <c r="J11" s="0" t="n">
        <v>5</v>
      </c>
      <c r="K11" s="6" t="n">
        <v>3</v>
      </c>
      <c r="L11" s="6" t="n">
        <v>4</v>
      </c>
      <c r="M11" s="6" t="n">
        <v>3</v>
      </c>
      <c r="N11" s="6" t="n">
        <v>4</v>
      </c>
      <c r="O11" s="6" t="n">
        <v>3</v>
      </c>
      <c r="P11" s="6" t="n">
        <v>5</v>
      </c>
      <c r="Q11" s="6" t="n">
        <v>5</v>
      </c>
      <c r="R11" s="6" t="n">
        <f aca="false">(H11-$G$104)*$G$105+($H$104-I11)*$H$105+($I$104-J11)*$I$105+(K11-$J$104)*$J$105+(L11-$K$104)*$K$105+(M11-$L$104)*$L$105+($M$104-N11)*$M$105+(O11-$N$104)*$N$105+($O$104-P11)*$O$105+($P$104-Q11)*$P$105+$Q$104+G11</f>
        <v>0</v>
      </c>
    </row>
    <row r="12" customFormat="false" ht="13.8" hidden="false" customHeight="false" outlineLevel="0" collapsed="false">
      <c r="A12" s="0" t="s">
        <v>135</v>
      </c>
      <c r="B12" s="0" t="s">
        <v>134</v>
      </c>
      <c r="H12" s="5" t="n">
        <v>5</v>
      </c>
      <c r="I12" s="6" t="n">
        <v>4</v>
      </c>
      <c r="J12" s="0" t="n">
        <v>5</v>
      </c>
      <c r="K12" s="6" t="n">
        <v>3</v>
      </c>
      <c r="L12" s="6" t="n">
        <v>4</v>
      </c>
      <c r="M12" s="6" t="n">
        <v>3</v>
      </c>
      <c r="N12" s="6" t="n">
        <v>4</v>
      </c>
      <c r="O12" s="6" t="n">
        <v>3</v>
      </c>
      <c r="P12" s="6" t="n">
        <v>5</v>
      </c>
      <c r="Q12" s="6" t="n">
        <v>5</v>
      </c>
      <c r="R12" s="6" t="n">
        <f aca="false">(H12-$G$104)*$G$105+($H$104-I12)*$H$105+($I$104-J12)*$I$105+(K12-$J$104)*$J$105+(L12-$K$104)*$K$105+(M12-$L$104)*$L$105+($M$104-N12)*$M$105+(O12-$N$104)*$N$105+($O$104-P12)*$O$105+($P$104-Q12)*$P$105+$Q$104+G12</f>
        <v>0</v>
      </c>
    </row>
    <row r="13" customFormat="false" ht="13.8" hidden="false" customHeight="false" outlineLevel="0" collapsed="false">
      <c r="A13" s="0" t="s">
        <v>136</v>
      </c>
      <c r="B13" s="0" t="s">
        <v>134</v>
      </c>
      <c r="H13" s="5" t="n">
        <v>5</v>
      </c>
      <c r="I13" s="6" t="n">
        <v>5</v>
      </c>
      <c r="J13" s="0" t="n">
        <v>6</v>
      </c>
      <c r="K13" s="6" t="n">
        <v>4</v>
      </c>
      <c r="L13" s="6" t="n">
        <v>4</v>
      </c>
      <c r="M13" s="6" t="n">
        <v>1</v>
      </c>
      <c r="N13" s="6" t="n">
        <v>5</v>
      </c>
      <c r="O13" s="6" t="n">
        <v>2</v>
      </c>
      <c r="P13" s="6" t="n">
        <v>6</v>
      </c>
      <c r="Q13" s="6" t="n">
        <v>8</v>
      </c>
      <c r="R13" s="6" t="n">
        <f aca="false">(H13-$G$104)*$G$105+($H$104-I13)*$H$105+($I$104-J13)*$I$105+(K13-$J$104)*$J$105+(L13-$K$104)*$K$105+(M13-$L$104)*$L$105+($M$104-N13)*$M$105+(O13-$N$104)*$N$105+($O$104-P13)*$O$105+($P$104-Q13)*$P$105+$Q$104+G13</f>
        <v>0</v>
      </c>
    </row>
    <row r="14" customFormat="false" ht="13.8" hidden="false" customHeight="false" outlineLevel="0" collapsed="false">
      <c r="A14" s="0" t="s">
        <v>137</v>
      </c>
      <c r="B14" s="0" t="s">
        <v>134</v>
      </c>
      <c r="H14" s="5" t="n">
        <v>5</v>
      </c>
      <c r="I14" s="6" t="n">
        <v>6</v>
      </c>
      <c r="J14" s="0" t="n">
        <v>6</v>
      </c>
      <c r="K14" s="6" t="n">
        <v>3</v>
      </c>
      <c r="L14" s="6" t="n">
        <v>3</v>
      </c>
      <c r="M14" s="6" t="n">
        <v>1</v>
      </c>
      <c r="N14" s="6" t="n">
        <v>6</v>
      </c>
      <c r="O14" s="6" t="n">
        <v>1</v>
      </c>
      <c r="P14" s="6" t="n">
        <v>8</v>
      </c>
      <c r="Q14" s="6" t="n">
        <v>8</v>
      </c>
      <c r="R14" s="6" t="n">
        <f aca="false">(H14-$G$104)*$G$105+($H$104-I14)*$H$105+($I$104-J14)*$I$105+(K14-$J$104)*$J$105+(L14-$K$104)*$K$105+(M14-$L$104)*$L$105+($M$104-N14)*$M$105+(O14-$N$104)*$N$105+($O$104-P14)*$O$105+($P$104-Q14)*$P$105+$Q$104+G14</f>
        <v>0</v>
      </c>
    </row>
    <row r="15" customFormat="false" ht="13.8" hidden="false" customHeight="false" outlineLevel="0" collapsed="false">
      <c r="A15" s="0" t="s">
        <v>138</v>
      </c>
      <c r="B15" s="0" t="s">
        <v>134</v>
      </c>
      <c r="H15" s="5" t="n">
        <v>5</v>
      </c>
      <c r="I15" s="6" t="n">
        <v>6</v>
      </c>
      <c r="J15" s="0" t="n">
        <v>5</v>
      </c>
      <c r="K15" s="6" t="n">
        <v>3</v>
      </c>
      <c r="L15" s="6" t="n">
        <v>3</v>
      </c>
      <c r="M15" s="6" t="n">
        <v>1</v>
      </c>
      <c r="N15" s="6" t="n">
        <v>6</v>
      </c>
      <c r="O15" s="6" t="n">
        <v>1</v>
      </c>
      <c r="P15" s="6" t="n">
        <v>8</v>
      </c>
      <c r="Q15" s="6" t="n">
        <v>8</v>
      </c>
      <c r="R15" s="6" t="n">
        <f aca="false">(H15-$G$104)*$G$105+($H$104-I15)*$H$105+($I$104-J15)*$I$105+(K15-$J$104)*$J$105+(L15-$K$104)*$K$105+(M15-$L$104)*$L$105+($M$104-N15)*$M$105+(O15-$N$104)*$N$105+($O$104-P15)*$O$105+($P$104-Q15)*$P$105+$Q$104+G15</f>
        <v>0</v>
      </c>
    </row>
    <row r="16" customFormat="false" ht="13.8" hidden="false" customHeight="false" outlineLevel="0" collapsed="false">
      <c r="A16" s="0" t="s">
        <v>139</v>
      </c>
      <c r="B16" s="0" t="s">
        <v>134</v>
      </c>
      <c r="H16" s="5" t="n">
        <v>5</v>
      </c>
      <c r="I16" s="6" t="n">
        <v>5</v>
      </c>
      <c r="J16" s="0" t="n">
        <v>6</v>
      </c>
      <c r="K16" s="6" t="n">
        <v>3</v>
      </c>
      <c r="L16" s="6" t="n">
        <v>3</v>
      </c>
      <c r="M16" s="6" t="n">
        <v>1</v>
      </c>
      <c r="N16" s="6" t="n">
        <v>5</v>
      </c>
      <c r="O16" s="6" t="n">
        <v>2</v>
      </c>
      <c r="P16" s="6" t="n">
        <v>6</v>
      </c>
      <c r="Q16" s="6" t="n">
        <v>7</v>
      </c>
      <c r="R16" s="6" t="n">
        <f aca="false">(H16-$G$104)*$G$105+($H$104-I16)*$H$105+($I$104-J16)*$I$105+(K16-$J$104)*$J$105+(L16-$K$104)*$K$105+(M16-$L$104)*$L$105+($M$104-N16)*$M$105+(O16-$N$104)*$N$105+($O$104-P16)*$O$105+($P$104-Q16)*$P$105+$Q$104+G16</f>
        <v>0</v>
      </c>
    </row>
    <row r="17" customFormat="false" ht="13.8" hidden="false" customHeight="false" outlineLevel="0" collapsed="false">
      <c r="A17" s="0" t="s">
        <v>140</v>
      </c>
      <c r="B17" s="0" t="s">
        <v>134</v>
      </c>
      <c r="H17" s="5" t="n">
        <v>5</v>
      </c>
      <c r="I17" s="6" t="n">
        <v>6</v>
      </c>
      <c r="J17" s="0" t="n">
        <v>5</v>
      </c>
      <c r="K17" s="6" t="n">
        <v>3</v>
      </c>
      <c r="L17" s="6" t="n">
        <v>3</v>
      </c>
      <c r="M17" s="6" t="n">
        <v>1</v>
      </c>
      <c r="N17" s="6" t="n">
        <v>5</v>
      </c>
      <c r="O17" s="6" t="n">
        <v>1</v>
      </c>
      <c r="P17" s="6" t="n">
        <v>6</v>
      </c>
      <c r="Q17" s="6" t="n">
        <v>7</v>
      </c>
      <c r="R17" s="6" t="n">
        <f aca="false">(H17-$G$104)*$G$105+($H$104-I17)*$H$105+($I$104-J17)*$I$105+(K17-$J$104)*$J$105+(L17-$K$104)*$K$105+(M17-$L$104)*$L$105+($M$104-N17)*$M$105+(O17-$N$104)*$N$105+($O$104-P17)*$O$105+($P$104-Q17)*$P$105+$Q$104+G17</f>
        <v>0</v>
      </c>
    </row>
    <row r="18" customFormat="false" ht="13.8" hidden="false" customHeight="false" outlineLevel="0" collapsed="false">
      <c r="A18" s="0" t="s">
        <v>141</v>
      </c>
      <c r="B18" s="0" t="s">
        <v>134</v>
      </c>
      <c r="H18" s="5" t="n">
        <v>5</v>
      </c>
      <c r="I18" s="6" t="n">
        <v>5</v>
      </c>
      <c r="J18" s="0" t="n">
        <v>5</v>
      </c>
      <c r="K18" s="6" t="n">
        <v>3</v>
      </c>
      <c r="L18" s="6" t="n">
        <v>3</v>
      </c>
      <c r="M18" s="6" t="n">
        <v>1</v>
      </c>
      <c r="N18" s="6" t="n">
        <v>5</v>
      </c>
      <c r="O18" s="6" t="n">
        <v>2</v>
      </c>
      <c r="P18" s="6" t="n">
        <v>6</v>
      </c>
      <c r="Q18" s="6" t="n">
        <v>7</v>
      </c>
      <c r="R18" s="6" t="n">
        <f aca="false">(H18-$G$104)*$G$105+($H$104-I18)*$H$105+($I$104-J18)*$I$105+(K18-$J$104)*$J$105+(L18-$K$104)*$K$105+(M18-$L$104)*$L$105+($M$104-N18)*$M$105+(O18-$N$104)*$N$105+($O$104-P18)*$O$105+($P$104-Q18)*$P$105+$Q$104+G18</f>
        <v>0</v>
      </c>
    </row>
    <row r="19" customFormat="false" ht="13.8" hidden="false" customHeight="false" outlineLevel="0" collapsed="false">
      <c r="A19" s="0" t="s">
        <v>142</v>
      </c>
      <c r="B19" s="0" t="s">
        <v>143</v>
      </c>
      <c r="H19" s="5" t="n">
        <v>6</v>
      </c>
      <c r="I19" s="6" t="n">
        <v>3</v>
      </c>
      <c r="J19" s="0" t="n">
        <v>5</v>
      </c>
      <c r="K19" s="6" t="n">
        <v>4</v>
      </c>
      <c r="L19" s="6" t="n">
        <v>5</v>
      </c>
      <c r="M19" s="6" t="n">
        <v>3</v>
      </c>
      <c r="N19" s="6" t="n">
        <v>4</v>
      </c>
      <c r="O19" s="6" t="n">
        <v>5</v>
      </c>
      <c r="P19" s="6" t="n">
        <v>6</v>
      </c>
      <c r="Q19" s="6" t="n">
        <v>6</v>
      </c>
      <c r="R19" s="6" t="n">
        <f aca="false">(H19-$G$104)*$G$105+($H$104-I19)*$H$105+($I$104-J19)*$I$105+(K19-$J$104)*$J$105+(L19-$K$104)*$K$105+(M19-$L$104)*$L$105+($M$104-N19)*$M$105+(O19-$N$104)*$N$105+($O$104-P19)*$O$105+($P$104-Q19)*$P$105+$Q$104+G19</f>
        <v>0</v>
      </c>
    </row>
    <row r="20" customFormat="false" ht="13.8" hidden="false" customHeight="false" outlineLevel="0" collapsed="false">
      <c r="A20" s="0" t="s">
        <v>144</v>
      </c>
      <c r="B20" s="0" t="s">
        <v>143</v>
      </c>
      <c r="H20" s="5" t="n">
        <v>6</v>
      </c>
      <c r="I20" s="6" t="n">
        <v>4</v>
      </c>
      <c r="J20" s="0" t="n">
        <v>5</v>
      </c>
      <c r="K20" s="6" t="n">
        <v>4</v>
      </c>
      <c r="L20" s="6" t="n">
        <v>4</v>
      </c>
      <c r="M20" s="6" t="n">
        <v>2</v>
      </c>
      <c r="N20" s="6" t="n">
        <v>4</v>
      </c>
      <c r="O20" s="6" t="n">
        <v>3</v>
      </c>
      <c r="P20" s="6" t="n">
        <v>6</v>
      </c>
      <c r="Q20" s="6" t="n">
        <v>8</v>
      </c>
      <c r="R20" s="6" t="n">
        <f aca="false">(H20-$G$104)*$G$105+($H$104-I20)*$H$105+($I$104-J20)*$I$105+(K20-$J$104)*$J$105+(L20-$K$104)*$K$105+(M20-$L$104)*$L$105+($M$104-N20)*$M$105+(O20-$N$104)*$N$105+($O$104-P20)*$O$105+($P$104-Q20)*$P$105+$Q$104+G20</f>
        <v>0</v>
      </c>
    </row>
    <row r="21" customFormat="false" ht="13.8" hidden="false" customHeight="false" outlineLevel="0" collapsed="false">
      <c r="A21" s="0" t="s">
        <v>145</v>
      </c>
      <c r="B21" s="0" t="s">
        <v>143</v>
      </c>
      <c r="H21" s="5" t="n">
        <v>6</v>
      </c>
      <c r="I21" s="6" t="n">
        <v>4</v>
      </c>
      <c r="J21" s="0" t="n">
        <v>6</v>
      </c>
      <c r="K21" s="6" t="n">
        <v>4</v>
      </c>
      <c r="L21" s="6" t="n">
        <v>4</v>
      </c>
      <c r="M21" s="6" t="n">
        <v>1</v>
      </c>
      <c r="N21" s="6" t="n">
        <v>5</v>
      </c>
      <c r="O21" s="6" t="n">
        <v>2</v>
      </c>
      <c r="P21" s="6" t="n">
        <v>6</v>
      </c>
      <c r="Q21" s="6" t="n">
        <v>8</v>
      </c>
      <c r="R21" s="6" t="n">
        <f aca="false">(H21-$G$104)*$G$105+($H$104-I21)*$H$105+($I$104-J21)*$I$105+(K21-$J$104)*$J$105+(L21-$K$104)*$K$105+(M21-$L$104)*$L$105+($M$104-N21)*$M$105+(O21-$N$104)*$N$105+($O$104-P21)*$O$105+($P$104-Q21)*$P$105+$Q$104+G21</f>
        <v>0</v>
      </c>
    </row>
    <row r="22" customFormat="false" ht="13.8" hidden="false" customHeight="false" outlineLevel="0" collapsed="false">
      <c r="A22" s="0" t="s">
        <v>146</v>
      </c>
      <c r="B22" s="0" t="s">
        <v>143</v>
      </c>
      <c r="H22" s="5" t="n">
        <v>6</v>
      </c>
      <c r="I22" s="6" t="n">
        <v>4</v>
      </c>
      <c r="J22" s="0" t="n">
        <v>5</v>
      </c>
      <c r="K22" s="6" t="n">
        <v>3</v>
      </c>
      <c r="L22" s="6" t="n">
        <v>3</v>
      </c>
      <c r="M22" s="6" t="n">
        <v>1</v>
      </c>
      <c r="N22" s="6" t="n">
        <v>4</v>
      </c>
      <c r="O22" s="6" t="n">
        <v>2</v>
      </c>
      <c r="P22" s="6" t="n">
        <v>5</v>
      </c>
      <c r="Q22" s="6" t="n">
        <v>7</v>
      </c>
      <c r="R22" s="6" t="n">
        <f aca="false">(H22-$G$104)*$G$105+($H$104-I22)*$H$105+($I$104-J22)*$I$105+(K22-$J$104)*$J$105+(L22-$K$104)*$K$105+(M22-$L$104)*$L$105+($M$104-N22)*$M$105+(O22-$N$104)*$N$105+($O$104-P22)*$O$105+($P$104-Q22)*$P$105+$Q$104+G22</f>
        <v>0</v>
      </c>
    </row>
    <row r="23" customFormat="false" ht="13.8" hidden="false" customHeight="false" outlineLevel="0" collapsed="false">
      <c r="A23" s="0" t="s">
        <v>147</v>
      </c>
      <c r="B23" s="0" t="s">
        <v>143</v>
      </c>
      <c r="H23" s="5" t="n">
        <v>6</v>
      </c>
      <c r="I23" s="6" t="n">
        <v>6</v>
      </c>
      <c r="J23" s="0" t="n">
        <v>7</v>
      </c>
      <c r="K23" s="6" t="n">
        <v>4</v>
      </c>
      <c r="L23" s="6" t="n">
        <v>4</v>
      </c>
      <c r="M23" s="6" t="n">
        <v>2</v>
      </c>
      <c r="N23" s="6" t="n">
        <v>6</v>
      </c>
      <c r="O23" s="6" t="n">
        <v>4</v>
      </c>
      <c r="P23" s="6" t="n">
        <v>4</v>
      </c>
      <c r="Q23" s="6" t="n">
        <v>9</v>
      </c>
      <c r="R23" s="6" t="n">
        <f aca="false">(H23-$G$104)*$G$105+($H$104-I23)*$H$105+($I$104-J23)*$I$105+(K23-$J$104)*$J$105+(L23-$K$104)*$K$105+(M23-$L$104)*$L$105+($M$104-N23)*$M$105+(O23-$N$104)*$N$105+($O$104-P23)*$O$105+($P$104-Q23)*$P$105+$Q$104+G23</f>
        <v>0</v>
      </c>
    </row>
    <row r="24" customFormat="false" ht="13.8" hidden="false" customHeight="false" outlineLevel="0" collapsed="false">
      <c r="A24" s="0" t="s">
        <v>148</v>
      </c>
      <c r="B24" s="0" t="s">
        <v>143</v>
      </c>
      <c r="H24" s="5" t="n">
        <v>5</v>
      </c>
      <c r="I24" s="6" t="n">
        <v>6</v>
      </c>
      <c r="J24" s="0" t="n">
        <v>5</v>
      </c>
      <c r="K24" s="6" t="n">
        <v>3</v>
      </c>
      <c r="L24" s="6" t="n">
        <v>3</v>
      </c>
      <c r="M24" s="6" t="n">
        <v>1</v>
      </c>
      <c r="N24" s="6" t="n">
        <v>6</v>
      </c>
      <c r="O24" s="6" t="n">
        <v>1</v>
      </c>
      <c r="P24" s="6" t="n">
        <v>8</v>
      </c>
      <c r="Q24" s="6" t="n">
        <v>8</v>
      </c>
      <c r="R24" s="6" t="n">
        <f aca="false">(H24-$G$104)*$G$105+($H$104-I24)*$H$105+($I$104-J24)*$I$105+(K24-$J$104)*$J$105+(L24-$K$104)*$K$105+(M24-$L$104)*$L$105+($M$104-N24)*$M$105+(O24-$N$104)*$N$105+($O$104-P24)*$O$105+($P$104-Q24)*$P$105+$Q$104+G24</f>
        <v>0</v>
      </c>
    </row>
    <row r="25" customFormat="false" ht="13.8" hidden="false" customHeight="false" outlineLevel="0" collapsed="false">
      <c r="A25" s="0" t="s">
        <v>149</v>
      </c>
      <c r="B25" s="0" t="s">
        <v>150</v>
      </c>
      <c r="H25" s="5" t="n">
        <v>7</v>
      </c>
      <c r="I25" s="6" t="n">
        <v>4</v>
      </c>
      <c r="J25" s="0" t="n">
        <v>4</v>
      </c>
      <c r="K25" s="6" t="n">
        <v>4</v>
      </c>
      <c r="L25" s="6" t="n">
        <v>4</v>
      </c>
      <c r="M25" s="6" t="n">
        <v>3</v>
      </c>
      <c r="N25" s="6" t="n">
        <v>3</v>
      </c>
      <c r="O25" s="6" t="n">
        <v>4</v>
      </c>
      <c r="P25" s="6" t="n">
        <v>6</v>
      </c>
      <c r="Q25" s="6" t="n">
        <v>6</v>
      </c>
      <c r="R25" s="6" t="n">
        <f aca="false">(H25-$G$104)*$G$105+($H$104-I25)*$H$105+($I$104-J25)*$I$105+(K25-$J$104)*$J$105+(L25-$K$104)*$K$105+(M25-$L$104)*$L$105+($M$104-N25)*$M$105+(O25-$N$104)*$N$105+($O$104-P25)*$O$105+($P$104-Q25)*$P$105+$Q$104+G25</f>
        <v>0</v>
      </c>
    </row>
    <row r="26" customFormat="false" ht="13.8" hidden="false" customHeight="false" outlineLevel="0" collapsed="false">
      <c r="A26" s="0" t="s">
        <v>151</v>
      </c>
      <c r="B26" s="0" t="s">
        <v>150</v>
      </c>
      <c r="H26" s="5" t="n">
        <v>7</v>
      </c>
      <c r="I26" s="6" t="n">
        <v>6</v>
      </c>
      <c r="J26" s="0" t="n">
        <v>5</v>
      </c>
      <c r="K26" s="6" t="n">
        <v>3</v>
      </c>
      <c r="L26" s="6" t="n">
        <v>3</v>
      </c>
      <c r="M26" s="6" t="n">
        <v>1</v>
      </c>
      <c r="N26" s="6" t="n">
        <v>4</v>
      </c>
      <c r="O26" s="6" t="n">
        <v>1</v>
      </c>
      <c r="P26" s="6" t="n">
        <v>8</v>
      </c>
      <c r="Q26" s="6" t="n">
        <v>8</v>
      </c>
      <c r="R26" s="6" t="n">
        <f aca="false">(H26-$G$104)*$G$105+($H$104-I26)*$H$105+($I$104-J26)*$I$105+(K26-$J$104)*$J$105+(L26-$K$104)*$K$105+(M26-$L$104)*$L$105+($M$104-N26)*$M$105+(O26-$N$104)*$N$105+($O$104-P26)*$O$105+($P$104-Q26)*$P$105+$Q$104+G26</f>
        <v>0</v>
      </c>
    </row>
    <row r="27" customFormat="false" ht="13.8" hidden="false" customHeight="false" outlineLevel="0" collapsed="false">
      <c r="A27" s="0" t="s">
        <v>152</v>
      </c>
      <c r="B27" s="0" t="s">
        <v>150</v>
      </c>
      <c r="H27" s="5" t="n">
        <v>7</v>
      </c>
      <c r="I27" s="6" t="n">
        <v>5</v>
      </c>
      <c r="J27" s="0" t="n">
        <v>6</v>
      </c>
      <c r="K27" s="6" t="n">
        <v>3</v>
      </c>
      <c r="L27" s="6" t="n">
        <v>4</v>
      </c>
      <c r="M27" s="6" t="n">
        <v>1</v>
      </c>
      <c r="N27" s="6" t="n">
        <v>4</v>
      </c>
      <c r="O27" s="6" t="n">
        <v>2</v>
      </c>
      <c r="P27" s="6" t="n">
        <v>7</v>
      </c>
      <c r="Q27" s="6" t="n">
        <v>7</v>
      </c>
      <c r="R27" s="6" t="n">
        <f aca="false">(H27-$G$104)*$G$105+($H$104-I27)*$H$105+($I$104-J27)*$I$105+(K27-$J$104)*$J$105+(L27-$K$104)*$K$105+(M27-$L$104)*$L$105+($M$104-N27)*$M$105+(O27-$N$104)*$N$105+($O$104-P27)*$O$105+($P$104-Q27)*$P$105+$Q$104+G27</f>
        <v>0</v>
      </c>
    </row>
    <row r="28" customFormat="false" ht="13.8" hidden="false" customHeight="false" outlineLevel="0" collapsed="false">
      <c r="A28" s="0" t="s">
        <v>153</v>
      </c>
      <c r="B28" s="0" t="s">
        <v>154</v>
      </c>
      <c r="H28" s="5" t="n">
        <v>5</v>
      </c>
      <c r="I28" s="6" t="n">
        <v>4</v>
      </c>
      <c r="J28" s="0" t="n">
        <v>4</v>
      </c>
      <c r="K28" s="6" t="n">
        <v>4</v>
      </c>
      <c r="L28" s="6" t="n">
        <v>4</v>
      </c>
      <c r="M28" s="6" t="n">
        <v>3</v>
      </c>
      <c r="N28" s="6" t="n">
        <v>4</v>
      </c>
      <c r="O28" s="6" t="n">
        <v>3</v>
      </c>
      <c r="P28" s="6" t="n">
        <v>5</v>
      </c>
      <c r="Q28" s="6" t="n">
        <v>4</v>
      </c>
      <c r="R28" s="6" t="n">
        <f aca="false">(H28-$G$104)*$G$105+($H$104-I28)*$H$105+($I$104-J28)*$I$105+(K28-$J$104)*$J$105+(L28-$K$104)*$K$105+(M28-$L$104)*$L$105+($M$104-N28)*$M$105+(O28-$N$104)*$N$105+($O$104-P28)*$O$105+($P$104-Q28)*$P$105+$Q$104+G28</f>
        <v>0</v>
      </c>
    </row>
    <row r="29" customFormat="false" ht="13.8" hidden="false" customHeight="false" outlineLevel="0" collapsed="false">
      <c r="A29" s="0" t="s">
        <v>155</v>
      </c>
      <c r="B29" s="0" t="s">
        <v>154</v>
      </c>
      <c r="H29" s="5" t="n">
        <v>5</v>
      </c>
      <c r="I29" s="6" t="n">
        <v>5</v>
      </c>
      <c r="J29" s="0" t="n">
        <v>6</v>
      </c>
      <c r="K29" s="6" t="n">
        <v>3</v>
      </c>
      <c r="L29" s="6" t="n">
        <v>3</v>
      </c>
      <c r="M29" s="6" t="n">
        <v>1</v>
      </c>
      <c r="N29" s="6" t="n">
        <v>5</v>
      </c>
      <c r="O29" s="6" t="n">
        <v>1</v>
      </c>
      <c r="P29" s="6" t="n">
        <v>6</v>
      </c>
      <c r="Q29" s="6" t="n">
        <v>6</v>
      </c>
      <c r="R29" s="6" t="n">
        <f aca="false">(H29-$G$104)*$G$105+($H$104-I29)*$H$105+($I$104-J29)*$I$105+(K29-$J$104)*$J$105+(L29-$K$104)*$K$105+(M29-$L$104)*$L$105+($M$104-N29)*$M$105+(O29-$N$104)*$N$105+($O$104-P29)*$O$105+($P$104-Q29)*$P$105+$Q$104+G29</f>
        <v>0</v>
      </c>
    </row>
    <row r="30" customFormat="false" ht="13.8" hidden="false" customHeight="false" outlineLevel="0" collapsed="false">
      <c r="A30" s="0" t="s">
        <v>156</v>
      </c>
      <c r="B30" s="0" t="s">
        <v>154</v>
      </c>
      <c r="H30" s="5" t="n">
        <v>5</v>
      </c>
      <c r="I30" s="6" t="n">
        <v>5</v>
      </c>
      <c r="J30" s="0" t="n">
        <v>5</v>
      </c>
      <c r="K30" s="6" t="n">
        <v>3</v>
      </c>
      <c r="L30" s="6" t="n">
        <v>3</v>
      </c>
      <c r="M30" s="6" t="n">
        <v>1</v>
      </c>
      <c r="N30" s="6" t="n">
        <v>5</v>
      </c>
      <c r="O30" s="6" t="n">
        <v>1</v>
      </c>
      <c r="P30" s="6" t="n">
        <v>6</v>
      </c>
      <c r="Q30" s="6" t="n">
        <v>6</v>
      </c>
      <c r="R30" s="6" t="n">
        <f aca="false">(H30-$G$104)*$G$105+($H$104-I30)*$H$105+($I$104-J30)*$I$105+(K30-$J$104)*$J$105+(L30-$K$104)*$K$105+(M30-$L$104)*$L$105+($M$104-N30)*$M$105+(O30-$N$104)*$N$105+($O$104-P30)*$O$105+($P$104-Q30)*$P$105+$Q$104+G30</f>
        <v>0</v>
      </c>
    </row>
    <row r="31" customFormat="false" ht="13.8" hidden="false" customHeight="false" outlineLevel="0" collapsed="false">
      <c r="A31" s="0" t="s">
        <v>157</v>
      </c>
      <c r="B31" s="0" t="s">
        <v>154</v>
      </c>
      <c r="H31" s="5" t="n">
        <v>5</v>
      </c>
      <c r="I31" s="6" t="n">
        <v>4</v>
      </c>
      <c r="J31" s="0" t="n">
        <v>6</v>
      </c>
      <c r="K31" s="6" t="n">
        <v>3</v>
      </c>
      <c r="L31" s="6" t="n">
        <v>3</v>
      </c>
      <c r="M31" s="6" t="n">
        <v>1</v>
      </c>
      <c r="N31" s="6" t="n">
        <v>5</v>
      </c>
      <c r="O31" s="6" t="n">
        <v>2</v>
      </c>
      <c r="P31" s="6" t="n">
        <v>6</v>
      </c>
      <c r="Q31" s="6" t="n">
        <v>6</v>
      </c>
      <c r="R31" s="6" t="n">
        <f aca="false">(H31-$G$104)*$G$105+($H$104-I31)*$H$105+($I$104-J31)*$I$105+(K31-$J$104)*$J$105+(L31-$K$104)*$K$105+(M31-$L$104)*$L$105+($M$104-N31)*$M$105+(O31-$N$104)*$N$105+($O$104-P31)*$O$105+($P$104-Q31)*$P$105+$Q$104+G31</f>
        <v>0</v>
      </c>
    </row>
    <row r="32" customFormat="false" ht="13.8" hidden="false" customHeight="false" outlineLevel="0" collapsed="false">
      <c r="C32" s="12"/>
      <c r="H32" s="13"/>
      <c r="I32" s="6"/>
      <c r="J32" s="6"/>
      <c r="K32" s="6"/>
      <c r="L32" s="6"/>
      <c r="M32" s="6"/>
      <c r="N32" s="6"/>
      <c r="O32" s="6"/>
      <c r="P32" s="6"/>
      <c r="Q32" s="6"/>
      <c r="R32" s="6"/>
    </row>
    <row r="33" customFormat="false" ht="13.8" hidden="false" customHeight="false" outlineLevel="0" collapsed="false">
      <c r="C33" s="12"/>
      <c r="H33" s="13"/>
      <c r="I33" s="6"/>
      <c r="J33" s="6"/>
      <c r="K33" s="6"/>
      <c r="L33" s="6"/>
      <c r="M33" s="6"/>
      <c r="N33" s="6"/>
      <c r="O33" s="6"/>
      <c r="P33" s="6"/>
      <c r="Q33" s="6"/>
      <c r="R33" s="6"/>
    </row>
    <row r="34" customFormat="false" ht="13.8" hidden="false" customHeight="false" outlineLevel="0" collapsed="false">
      <c r="C34" s="12"/>
      <c r="H34" s="13"/>
      <c r="I34" s="6"/>
      <c r="J34" s="6"/>
      <c r="K34" s="6"/>
      <c r="L34" s="6"/>
      <c r="M34" s="6"/>
      <c r="N34" s="6"/>
      <c r="O34" s="6"/>
      <c r="P34" s="6"/>
      <c r="Q34" s="6"/>
      <c r="R34" s="6"/>
    </row>
    <row r="35" customFormat="false" ht="13.8" hidden="false" customHeight="false" outlineLevel="0" collapsed="false">
      <c r="H35" s="13"/>
      <c r="I35" s="6"/>
      <c r="J35" s="6"/>
      <c r="K35" s="6"/>
      <c r="L35" s="6"/>
      <c r="M35" s="6"/>
      <c r="N35" s="6"/>
      <c r="O35" s="6"/>
      <c r="P35" s="6"/>
      <c r="Q35" s="6"/>
      <c r="R35" s="6"/>
    </row>
    <row r="36" customFormat="false" ht="13.8" hidden="false" customHeight="false" outlineLevel="0" collapsed="false">
      <c r="C36" s="12"/>
      <c r="D36" s="12"/>
      <c r="H36" s="13"/>
      <c r="I36" s="6"/>
      <c r="J36" s="6"/>
      <c r="K36" s="6"/>
      <c r="L36" s="6"/>
      <c r="M36" s="6"/>
      <c r="N36" s="6"/>
      <c r="O36" s="6"/>
      <c r="P36" s="6"/>
      <c r="Q36" s="6"/>
      <c r="R36" s="6"/>
    </row>
    <row r="37" customFormat="false" ht="13.8" hidden="false" customHeight="false" outlineLevel="0" collapsed="false">
      <c r="H37" s="13"/>
      <c r="I37" s="6"/>
      <c r="J37" s="6"/>
      <c r="K37" s="6"/>
      <c r="L37" s="6"/>
      <c r="M37" s="6"/>
      <c r="N37" s="6"/>
      <c r="O37" s="6"/>
      <c r="P37" s="6"/>
      <c r="Q37" s="6"/>
      <c r="R37" s="6"/>
    </row>
    <row r="38" customFormat="false" ht="13.8" hidden="false" customHeight="false" outlineLevel="0" collapsed="false">
      <c r="H38" s="13"/>
      <c r="I38" s="6"/>
      <c r="J38" s="6"/>
      <c r="K38" s="6"/>
      <c r="L38" s="6"/>
      <c r="M38" s="6"/>
      <c r="N38" s="6"/>
      <c r="O38" s="6"/>
      <c r="P38" s="6"/>
      <c r="Q38" s="6"/>
      <c r="R38" s="6"/>
    </row>
    <row r="39" customFormat="false" ht="13.8" hidden="false" customHeight="false" outlineLevel="0" collapsed="false">
      <c r="H39" s="13"/>
      <c r="I39" s="6"/>
      <c r="J39" s="6"/>
      <c r="K39" s="6"/>
      <c r="L39" s="6"/>
      <c r="M39" s="6"/>
      <c r="N39" s="6"/>
      <c r="O39" s="6"/>
      <c r="P39" s="6"/>
      <c r="Q39" s="6"/>
      <c r="R39" s="6"/>
    </row>
    <row r="40" customFormat="false" ht="13.8" hidden="false" customHeight="false" outlineLevel="0" collapsed="false">
      <c r="H40" s="13"/>
      <c r="I40" s="6"/>
      <c r="J40" s="6"/>
      <c r="K40" s="6"/>
      <c r="L40" s="6"/>
      <c r="M40" s="6"/>
      <c r="N40" s="6"/>
      <c r="O40" s="6"/>
      <c r="P40" s="6"/>
      <c r="Q40" s="6"/>
      <c r="R40" s="6"/>
    </row>
    <row r="41" customFormat="false" ht="13.8" hidden="false" customHeight="false" outlineLevel="0" collapsed="false">
      <c r="H41" s="13"/>
      <c r="I41" s="6"/>
      <c r="J41" s="6"/>
      <c r="K41" s="6"/>
      <c r="L41" s="6"/>
      <c r="M41" s="6"/>
      <c r="N41" s="6"/>
      <c r="O41" s="6"/>
      <c r="P41" s="6"/>
      <c r="Q41" s="6"/>
      <c r="R41" s="6"/>
    </row>
    <row r="42" customFormat="false" ht="13.8" hidden="false" customHeight="false" outlineLevel="0" collapsed="false">
      <c r="H42" s="13"/>
      <c r="I42" s="6"/>
      <c r="J42" s="6"/>
      <c r="K42" s="6"/>
      <c r="L42" s="6"/>
      <c r="M42" s="6"/>
      <c r="N42" s="6"/>
      <c r="O42" s="6"/>
      <c r="P42" s="6"/>
      <c r="Q42" s="6"/>
      <c r="R42" s="6"/>
    </row>
    <row r="43" customFormat="false" ht="13.8" hidden="false" customHeight="false" outlineLevel="0" collapsed="false">
      <c r="H43" s="13"/>
      <c r="I43" s="6"/>
      <c r="J43" s="6"/>
      <c r="K43" s="6"/>
      <c r="L43" s="6"/>
      <c r="M43" s="6"/>
      <c r="N43" s="6"/>
      <c r="O43" s="6"/>
      <c r="P43" s="6"/>
      <c r="Q43" s="6"/>
      <c r="R43" s="6"/>
    </row>
    <row r="44" customFormat="false" ht="13.8" hidden="false" customHeight="false" outlineLevel="0" collapsed="false">
      <c r="H44" s="13"/>
      <c r="I44" s="6"/>
      <c r="J44" s="6"/>
      <c r="K44" s="6"/>
      <c r="L44" s="6"/>
      <c r="M44" s="6"/>
      <c r="N44" s="6"/>
      <c r="O44" s="6"/>
      <c r="P44" s="6"/>
      <c r="Q44" s="6"/>
      <c r="R44" s="6"/>
    </row>
    <row r="45" customFormat="false" ht="13.8" hidden="false" customHeight="false" outlineLevel="0" collapsed="false">
      <c r="C45" s="12"/>
      <c r="H45" s="13"/>
      <c r="I45" s="6"/>
      <c r="J45" s="6"/>
      <c r="K45" s="6"/>
      <c r="L45" s="6"/>
      <c r="M45" s="6"/>
      <c r="N45" s="6"/>
      <c r="O45" s="6"/>
      <c r="P45" s="6"/>
      <c r="Q45" s="6"/>
      <c r="R45" s="6"/>
    </row>
    <row r="46" customFormat="false" ht="13.8" hidden="false" customHeight="false" outlineLevel="0" collapsed="false">
      <c r="C46" s="12"/>
      <c r="H46" s="13"/>
      <c r="I46" s="6"/>
      <c r="J46" s="6"/>
      <c r="K46" s="6"/>
      <c r="L46" s="6"/>
      <c r="M46" s="6"/>
      <c r="N46" s="6"/>
      <c r="O46" s="6"/>
      <c r="P46" s="6"/>
      <c r="Q46" s="6"/>
      <c r="R46" s="6"/>
    </row>
    <row r="47" customFormat="false" ht="13.8" hidden="false" customHeight="false" outlineLevel="0" collapsed="false">
      <c r="C47" s="12"/>
      <c r="E47" s="12"/>
      <c r="H47" s="13"/>
      <c r="I47" s="6"/>
      <c r="J47" s="6"/>
      <c r="K47" s="6"/>
      <c r="L47" s="6"/>
      <c r="M47" s="6"/>
      <c r="N47" s="6"/>
      <c r="O47" s="6"/>
      <c r="P47" s="6"/>
      <c r="Q47" s="6"/>
      <c r="R47" s="6"/>
    </row>
    <row r="48" customFormat="false" ht="13.8" hidden="false" customHeight="false" outlineLevel="0" collapsed="false">
      <c r="C48" s="12"/>
      <c r="H48" s="13"/>
      <c r="I48" s="6"/>
      <c r="J48" s="6"/>
      <c r="K48" s="6"/>
      <c r="L48" s="6"/>
      <c r="M48" s="6"/>
      <c r="N48" s="6"/>
      <c r="O48" s="6"/>
      <c r="P48" s="6"/>
      <c r="Q48" s="6"/>
      <c r="R48" s="6"/>
    </row>
    <row r="49" customFormat="false" ht="13.8" hidden="false" customHeight="false" outlineLevel="0" collapsed="false">
      <c r="C49" s="12"/>
      <c r="H49" s="13"/>
      <c r="I49" s="6"/>
      <c r="J49" s="6"/>
      <c r="K49" s="6"/>
      <c r="L49" s="6"/>
      <c r="M49" s="6"/>
      <c r="N49" s="6"/>
      <c r="O49" s="6"/>
      <c r="P49" s="6"/>
      <c r="Q49" s="6"/>
      <c r="R49" s="6"/>
    </row>
    <row r="50" customFormat="false" ht="13.8" hidden="false" customHeight="false" outlineLevel="0" collapsed="false">
      <c r="C50" s="12"/>
      <c r="H50" s="13"/>
      <c r="I50" s="6"/>
      <c r="J50" s="6"/>
      <c r="K50" s="6"/>
      <c r="L50" s="6"/>
      <c r="M50" s="6"/>
      <c r="N50" s="6"/>
      <c r="O50" s="6"/>
      <c r="P50" s="6"/>
      <c r="Q50" s="6"/>
      <c r="R50" s="6"/>
    </row>
    <row r="51" customFormat="false" ht="13.8" hidden="false" customHeight="false" outlineLevel="0" collapsed="false">
      <c r="C51" s="12"/>
      <c r="H51" s="13"/>
      <c r="I51" s="6"/>
      <c r="J51" s="6"/>
      <c r="K51" s="6"/>
      <c r="L51" s="6"/>
      <c r="M51" s="6"/>
      <c r="N51" s="6"/>
      <c r="O51" s="6"/>
      <c r="P51" s="6"/>
      <c r="Q51" s="6"/>
      <c r="R51" s="6"/>
    </row>
    <row r="52" customFormat="false" ht="13.8" hidden="false" customHeight="false" outlineLevel="0" collapsed="false">
      <c r="C52" s="12"/>
      <c r="H52" s="13"/>
      <c r="I52" s="6"/>
      <c r="J52" s="6"/>
      <c r="K52" s="6"/>
      <c r="L52" s="6"/>
      <c r="M52" s="6"/>
      <c r="N52" s="6"/>
      <c r="O52" s="6"/>
      <c r="P52" s="6"/>
      <c r="Q52" s="6"/>
      <c r="R52" s="6"/>
    </row>
    <row r="53" customFormat="false" ht="13.8" hidden="false" customHeight="false" outlineLevel="0" collapsed="false">
      <c r="C53" s="12"/>
      <c r="H53" s="5"/>
      <c r="I53" s="6"/>
      <c r="J53" s="6"/>
      <c r="K53" s="6"/>
      <c r="L53" s="6"/>
      <c r="M53" s="6"/>
      <c r="N53" s="6"/>
      <c r="O53" s="6"/>
      <c r="P53" s="6"/>
      <c r="Q53" s="6"/>
      <c r="R53" s="6"/>
    </row>
    <row r="54" customFormat="false" ht="13.8" hidden="false" customHeight="false" outlineLevel="0" collapsed="false">
      <c r="C54" s="12"/>
      <c r="H54" s="5"/>
      <c r="I54" s="6"/>
      <c r="J54" s="6"/>
      <c r="K54" s="6"/>
      <c r="L54" s="6"/>
      <c r="M54" s="6"/>
      <c r="N54" s="6"/>
      <c r="O54" s="6"/>
      <c r="P54" s="6"/>
      <c r="Q54" s="6"/>
      <c r="R54" s="6"/>
    </row>
    <row r="55" customFormat="false" ht="13.8" hidden="false" customHeight="false" outlineLevel="0" collapsed="false">
      <c r="C55" s="12"/>
      <c r="H55" s="5"/>
      <c r="I55" s="6"/>
      <c r="J55" s="6"/>
      <c r="K55" s="6"/>
      <c r="L55" s="6"/>
      <c r="M55" s="6"/>
      <c r="N55" s="6"/>
      <c r="O55" s="6"/>
      <c r="P55" s="6"/>
      <c r="Q55" s="6"/>
      <c r="R55" s="6"/>
    </row>
    <row r="56" customFormat="false" ht="13.8" hidden="false" customHeight="false" outlineLevel="0" collapsed="false">
      <c r="C56" s="12"/>
      <c r="H56" s="5"/>
      <c r="I56" s="6"/>
      <c r="J56" s="6"/>
      <c r="K56" s="6"/>
      <c r="L56" s="6"/>
      <c r="M56" s="6"/>
      <c r="N56" s="6"/>
      <c r="O56" s="6"/>
      <c r="P56" s="6"/>
      <c r="Q56" s="6"/>
      <c r="R56" s="6"/>
    </row>
    <row r="57" customFormat="false" ht="13.8" hidden="false" customHeight="false" outlineLevel="0" collapsed="false">
      <c r="C57" s="12"/>
      <c r="H57" s="5"/>
      <c r="I57" s="6"/>
      <c r="J57" s="6"/>
      <c r="K57" s="6"/>
      <c r="L57" s="6"/>
      <c r="M57" s="6"/>
      <c r="N57" s="6"/>
      <c r="O57" s="6"/>
      <c r="P57" s="6"/>
      <c r="Q57" s="6"/>
      <c r="R57" s="6"/>
    </row>
    <row r="58" customFormat="false" ht="13.8" hidden="false" customHeight="false" outlineLevel="0" collapsed="false">
      <c r="C58" s="12"/>
      <c r="H58" s="5"/>
      <c r="I58" s="6"/>
      <c r="J58" s="6"/>
      <c r="K58" s="6"/>
      <c r="L58" s="6"/>
      <c r="M58" s="6"/>
      <c r="N58" s="6"/>
      <c r="O58" s="6"/>
      <c r="P58" s="6"/>
      <c r="Q58" s="6"/>
      <c r="R58" s="6"/>
    </row>
    <row r="59" customFormat="false" ht="13.8" hidden="false" customHeight="false" outlineLevel="0" collapsed="false">
      <c r="C59" s="12"/>
      <c r="H59" s="5"/>
      <c r="I59" s="6"/>
      <c r="J59" s="6"/>
      <c r="K59" s="6"/>
      <c r="L59" s="6"/>
      <c r="M59" s="6"/>
      <c r="N59" s="6"/>
      <c r="O59" s="6"/>
      <c r="P59" s="6"/>
      <c r="Q59" s="6"/>
      <c r="R59" s="6"/>
    </row>
    <row r="60" customFormat="false" ht="13.8" hidden="false" customHeight="false" outlineLevel="0" collapsed="false">
      <c r="C60" s="12"/>
      <c r="H60" s="5"/>
      <c r="I60" s="6"/>
      <c r="J60" s="6"/>
      <c r="K60" s="6"/>
      <c r="L60" s="6"/>
      <c r="M60" s="6"/>
      <c r="N60" s="6"/>
      <c r="O60" s="6"/>
      <c r="P60" s="6"/>
      <c r="Q60" s="6"/>
      <c r="R60" s="6"/>
    </row>
    <row r="61" customFormat="false" ht="13.8" hidden="false" customHeight="false" outlineLevel="0" collapsed="false">
      <c r="H61" s="5"/>
      <c r="I61" s="6"/>
      <c r="J61" s="6"/>
      <c r="K61" s="6"/>
      <c r="L61" s="6"/>
      <c r="M61" s="6"/>
      <c r="N61" s="6"/>
      <c r="O61" s="6"/>
      <c r="P61" s="6"/>
      <c r="Q61" s="6"/>
      <c r="R61" s="6"/>
    </row>
    <row r="62" customFormat="false" ht="13.8" hidden="false" customHeight="false" outlineLevel="0" collapsed="false">
      <c r="H62" s="5"/>
      <c r="I62" s="6"/>
      <c r="J62" s="6"/>
      <c r="K62" s="6"/>
      <c r="L62" s="6"/>
      <c r="M62" s="6"/>
      <c r="N62" s="6"/>
      <c r="O62" s="6"/>
      <c r="P62" s="6"/>
      <c r="Q62" s="6"/>
      <c r="R62" s="6"/>
    </row>
    <row r="63" customFormat="false" ht="13.8" hidden="false" customHeight="false" outlineLevel="0" collapsed="false">
      <c r="H63" s="5"/>
      <c r="I63" s="6"/>
      <c r="J63" s="6"/>
      <c r="K63" s="6"/>
      <c r="L63" s="6"/>
      <c r="M63" s="6"/>
      <c r="N63" s="6"/>
      <c r="O63" s="6"/>
      <c r="P63" s="6"/>
      <c r="Q63" s="6"/>
      <c r="R63" s="6"/>
    </row>
    <row r="64" customFormat="false" ht="13.8" hidden="false" customHeight="false" outlineLevel="0" collapsed="false">
      <c r="H64" s="5"/>
      <c r="I64" s="6"/>
      <c r="J64" s="6"/>
      <c r="K64" s="6"/>
      <c r="L64" s="6"/>
      <c r="M64" s="6"/>
      <c r="N64" s="6"/>
      <c r="O64" s="6"/>
      <c r="P64" s="6"/>
      <c r="Q64" s="6"/>
      <c r="R64" s="6"/>
    </row>
    <row r="65" customFormat="false" ht="13.8" hidden="false" customHeight="false" outlineLevel="0" collapsed="false">
      <c r="H65" s="5"/>
      <c r="I65" s="6"/>
      <c r="J65" s="6"/>
      <c r="K65" s="6"/>
      <c r="L65" s="6"/>
      <c r="M65" s="6"/>
      <c r="N65" s="6"/>
      <c r="O65" s="6"/>
      <c r="P65" s="6"/>
      <c r="Q65" s="6"/>
      <c r="R65" s="6"/>
    </row>
    <row r="66" customFormat="false" ht="13.8" hidden="false" customHeight="false" outlineLevel="0" collapsed="false">
      <c r="H66" s="5"/>
      <c r="I66" s="6"/>
      <c r="J66" s="6"/>
      <c r="K66" s="6"/>
      <c r="L66" s="6"/>
      <c r="M66" s="6"/>
      <c r="N66" s="6"/>
      <c r="O66" s="6"/>
      <c r="P66" s="6"/>
      <c r="Q66" s="6"/>
      <c r="R66" s="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0" activeCellId="0" sqref="1:1048576"/>
    </sheetView>
  </sheetViews>
  <sheetFormatPr defaultColWidth="11.53515625" defaultRowHeight="12.8" zeroHeight="false" outlineLevelRow="0" outlineLevelCol="0"/>
  <cols>
    <col collapsed="false" customWidth="true" hidden="false" outlineLevel="0" max="2" min="1" style="0" width="21.48"/>
  </cols>
  <sheetData>
    <row r="1" customFormat="false" ht="13.8" hidden="false" customHeight="false" outlineLevel="0" collapsed="false">
      <c r="A1" s="14" t="s">
        <v>158</v>
      </c>
      <c r="B1" s="14" t="s">
        <v>159</v>
      </c>
    </row>
    <row r="2" customFormat="false" ht="13.8" hidden="false" customHeight="false" outlineLevel="0" collapsed="false">
      <c r="A2" s="15" t="s">
        <v>63</v>
      </c>
      <c r="B2" s="15" t="s">
        <v>154</v>
      </c>
    </row>
    <row r="3" customFormat="false" ht="13.8" hidden="false" customHeight="false" outlineLevel="0" collapsed="false">
      <c r="A3" s="15" t="s">
        <v>107</v>
      </c>
      <c r="B3" s="15" t="s">
        <v>150</v>
      </c>
    </row>
    <row r="4" customFormat="false" ht="13.8" hidden="false" customHeight="false" outlineLevel="0" collapsed="false">
      <c r="A4" s="15" t="s">
        <v>89</v>
      </c>
      <c r="B4" s="15" t="s">
        <v>128</v>
      </c>
    </row>
    <row r="5" customFormat="false" ht="13.8" hidden="false" customHeight="false" outlineLevel="0" collapsed="false">
      <c r="A5" s="15" t="s">
        <v>96</v>
      </c>
      <c r="B5" s="15" t="s">
        <v>134</v>
      </c>
    </row>
    <row r="6" customFormat="false" ht="13.8" hidden="false" customHeight="false" outlineLevel="0" collapsed="false">
      <c r="A6" s="15" t="s">
        <v>80</v>
      </c>
      <c r="B6" s="15" t="s">
        <v>123</v>
      </c>
    </row>
    <row r="7" customFormat="false" ht="13.8" hidden="false" customHeight="false" outlineLevel="0" collapsed="false">
      <c r="A7" s="15" t="s">
        <v>20</v>
      </c>
      <c r="B7" s="15" t="s">
        <v>143</v>
      </c>
    </row>
    <row r="8" customFormat="false" ht="13.8" hidden="false" customHeight="false" outlineLevel="0" collapsed="false">
      <c r="A8" s="15" t="s">
        <v>34</v>
      </c>
    </row>
    <row r="9" customFormat="false" ht="13.8" hidden="false" customHeight="false" outlineLevel="0" collapsed="false">
      <c r="A9" s="15" t="s">
        <v>50</v>
      </c>
    </row>
    <row r="10" customFormat="false" ht="13.8" hidden="false" customHeight="false" outlineLevel="0" collapsed="false">
      <c r="A10" s="15" t="s">
        <v>116</v>
      </c>
    </row>
    <row r="11" customFormat="false" ht="13.8" hidden="false" customHeight="false" outlineLevel="0" collapsed="false">
      <c r="A11" s="15" t="s">
        <v>71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J49" activeCellId="0" sqref="1:1048576"/>
    </sheetView>
  </sheetViews>
  <sheetFormatPr defaultColWidth="11.53515625" defaultRowHeight="12.8" zeroHeight="false" outlineLevelRow="0" outlineLevelCol="0"/>
  <cols>
    <col collapsed="false" customWidth="true" hidden="false" outlineLevel="0" max="1" min="1" style="1" width="38.9"/>
    <col collapsed="false" customWidth="true" hidden="false" outlineLevel="0" max="2" min="2" style="1" width="17.11"/>
    <col collapsed="false" customWidth="true" hidden="false" outlineLevel="0" max="3" min="3" style="1" width="17.98"/>
    <col collapsed="false" customWidth="true" hidden="false" outlineLevel="0" max="4" min="4" style="1" width="18.86"/>
    <col collapsed="false" customWidth="true" hidden="false" outlineLevel="0" max="5" min="5" style="1" width="17.25"/>
    <col collapsed="false" customWidth="true" hidden="false" outlineLevel="0" max="6" min="6" style="1" width="17.4"/>
    <col collapsed="false" customWidth="false" hidden="false" outlineLevel="0" max="7" min="7" style="16" width="11.52"/>
    <col collapsed="false" customWidth="false" hidden="false" outlineLevel="0" max="9" min="8" style="1" width="11.52"/>
    <col collapsed="false" customWidth="false" hidden="false" outlineLevel="0" max="10" min="10" style="1" width="11.48"/>
    <col collapsed="false" customWidth="true" hidden="false" outlineLevel="0" max="11" min="11" style="1" width="38.31"/>
    <col collapsed="false" customWidth="true" hidden="false" outlineLevel="0" max="12" min="12" style="1" width="22.52"/>
    <col collapsed="false" customWidth="false" hidden="false" outlineLevel="0" max="1024" min="13" style="1" width="11.52"/>
  </cols>
  <sheetData>
    <row r="1" customFormat="false" ht="25.85" hidden="false" customHeight="true" outlineLevel="0" collapsed="false">
      <c r="A1" s="17" t="s">
        <v>160</v>
      </c>
      <c r="B1" s="17" t="s">
        <v>161</v>
      </c>
      <c r="C1" s="17" t="s">
        <v>162</v>
      </c>
      <c r="D1" s="17" t="s">
        <v>163</v>
      </c>
      <c r="E1" s="17" t="s">
        <v>164</v>
      </c>
      <c r="F1" s="17" t="s">
        <v>165</v>
      </c>
      <c r="G1" s="18" t="s">
        <v>3</v>
      </c>
      <c r="H1" s="17"/>
      <c r="I1" s="17" t="s">
        <v>166</v>
      </c>
      <c r="J1" s="17" t="s">
        <v>167</v>
      </c>
      <c r="K1" s="17"/>
      <c r="L1" s="17"/>
      <c r="M1" s="17"/>
      <c r="N1" s="17"/>
      <c r="O1" s="17"/>
      <c r="P1" s="17"/>
      <c r="Q1" s="19"/>
      <c r="R1" s="17" t="s">
        <v>168</v>
      </c>
    </row>
    <row r="2" customFormat="false" ht="13.8" hidden="false" customHeight="false" outlineLevel="0" collapsed="false">
      <c r="A2" s="20" t="s">
        <v>169</v>
      </c>
      <c r="B2" s="21" t="s">
        <v>170</v>
      </c>
      <c r="C2" s="22" t="n">
        <v>12</v>
      </c>
      <c r="D2" s="22" t="n">
        <v>24</v>
      </c>
      <c r="E2" s="23" t="n">
        <v>1</v>
      </c>
      <c r="F2" s="23" t="n">
        <v>0</v>
      </c>
      <c r="G2" s="24" t="n">
        <v>3</v>
      </c>
      <c r="H2" s="20" t="n">
        <v>3</v>
      </c>
      <c r="I2" s="20" t="n">
        <v>0</v>
      </c>
      <c r="J2" s="20" t="n">
        <v>1</v>
      </c>
      <c r="K2" s="20" t="s">
        <v>171</v>
      </c>
      <c r="L2" s="25" t="s">
        <v>171</v>
      </c>
      <c r="M2" s="25" t="n">
        <v>0</v>
      </c>
      <c r="N2" s="25" t="n">
        <v>0</v>
      </c>
      <c r="O2" s="25" t="n">
        <v>0</v>
      </c>
      <c r="P2" s="25" t="n">
        <v>0</v>
      </c>
      <c r="Q2" s="26" t="e">
        <f aca="false">SUM(VLOOKUP(L2,$A$52:$B$76,2,FALSE()), VLOOKUP(M2,$A$52:$B$76,2,FALSE()), VLOOKUP(N2,$A$52:$B$76,2,FALSE()), VLOOKUP(O2,$A$52:$B$76,2,FALSE()), VLOOKUP(P2,$A$52:$B$76,2,FALSE()))</f>
        <v>#N/A</v>
      </c>
      <c r="R2" s="20" t="e">
        <f aca="false">(IF(C2&gt;$C$2,5,IF(C2&lt;$C$2,-5,0))+IF(D2&gt;$D$2,5,IF(D2&lt;$D$2,-5,0))+(E2-$E$2)*$E$3+(F2-$F$2)*$F$3+(H2-$H$2)*$H$3+(I2-$I$2)*$I$3+(J2-$J$2)*$J$3+$K$2+Q2)</f>
        <v>#VALUE!</v>
      </c>
    </row>
    <row r="3" customFormat="false" ht="13.8" hidden="false" customHeight="false" outlineLevel="0" collapsed="false">
      <c r="A3" s="20" t="s">
        <v>172</v>
      </c>
      <c r="B3" s="21" t="s">
        <v>170</v>
      </c>
      <c r="C3" s="22" t="n">
        <v>10</v>
      </c>
      <c r="D3" s="22" t="n">
        <v>18</v>
      </c>
      <c r="E3" s="23" t="n">
        <v>1</v>
      </c>
      <c r="F3" s="23" t="n">
        <v>0</v>
      </c>
      <c r="G3" s="24" t="n">
        <v>3</v>
      </c>
      <c r="H3" s="20" t="n">
        <v>3</v>
      </c>
      <c r="I3" s="20" t="n">
        <v>0</v>
      </c>
      <c r="J3" s="20" t="n">
        <v>1</v>
      </c>
      <c r="K3" s="20" t="s">
        <v>171</v>
      </c>
      <c r="L3" s="20" t="s">
        <v>171</v>
      </c>
      <c r="M3" s="25" t="n">
        <v>0</v>
      </c>
      <c r="N3" s="25" t="n">
        <v>0</v>
      </c>
      <c r="O3" s="25" t="n">
        <v>0</v>
      </c>
      <c r="P3" s="25" t="n">
        <v>0</v>
      </c>
      <c r="Q3" s="26" t="e">
        <f aca="false">SUM(VLOOKUP(L3,$A$52:$B$76,2,FALSE()), VLOOKUP(M3,$A$52:$B$76,2,FALSE()), VLOOKUP(N3,$A$52:$B$76,2,FALSE()), VLOOKUP(O3,$A$52:$B$76,2,FALSE()), VLOOKUP(P3,$A$52:$B$76,2,FALSE()))</f>
        <v>#N/A</v>
      </c>
      <c r="R3" s="20" t="e">
        <f aca="false">(IF(C3&gt;$C$2,5,IF(C3&lt;$C$2,-5,0))+IF(D3&gt;$D$2,5,IF(D3&lt;$D$2,-5,0))+(E3-$E$2)*$E$3+(F3-$F$2)*$F$3+(H3-$H$2)*$H$3+(I3-$I$2)*$I$3+(J3-$J$2)*$J$3+$K$2+Q3)</f>
        <v>#VALUE!</v>
      </c>
    </row>
    <row r="4" customFormat="false" ht="13.8" hidden="false" customHeight="false" outlineLevel="0" collapsed="false">
      <c r="A4" s="20" t="s">
        <v>173</v>
      </c>
      <c r="B4" s="21" t="s">
        <v>170</v>
      </c>
      <c r="C4" s="22" t="n">
        <v>18</v>
      </c>
      <c r="D4" s="22" t="n">
        <v>36</v>
      </c>
      <c r="E4" s="23" t="n">
        <v>1</v>
      </c>
      <c r="F4" s="23" t="n">
        <v>0</v>
      </c>
      <c r="G4" s="24" t="n">
        <v>4</v>
      </c>
      <c r="H4" s="20" t="n">
        <v>4</v>
      </c>
      <c r="I4" s="20" t="n">
        <v>1</v>
      </c>
      <c r="J4" s="20" t="n">
        <v>1</v>
      </c>
      <c r="K4" s="20" t="s">
        <v>174</v>
      </c>
      <c r="L4" s="25" t="n">
        <v>0</v>
      </c>
      <c r="M4" s="25" t="n">
        <v>0</v>
      </c>
      <c r="N4" s="25" t="n">
        <v>0</v>
      </c>
      <c r="O4" s="25" t="n">
        <v>0</v>
      </c>
      <c r="P4" s="25" t="n">
        <v>0</v>
      </c>
      <c r="Q4" s="26" t="e">
        <f aca="false">SUM(VLOOKUP(L4,$A$52:$B$76,2,FALSE()), VLOOKUP(M4,$A$52:$B$76,2,FALSE()), VLOOKUP(N4,$A$52:$B$76,2,FALSE()), VLOOKUP(O4,$A$52:$B$76,2,FALSE()), VLOOKUP(P4,$A$52:$B$76,2,FALSE()))</f>
        <v>#N/A</v>
      </c>
      <c r="R4" s="20" t="e">
        <f aca="false">(IF(C4&gt;$C$2,5,IF(C4&lt;$C$2,-5,0))+IF(D4&gt;$D$2,5,IF(D4&lt;$D$2,-5,0))+(E4-$E$2)*$E$3+(F4-$F$2)*$F$3+(H4-$H$2)*$H$3+(I4-$I$2)*$I$3+(J4-$J$2)*$J$3+$K$2+Q4)</f>
        <v>#VALUE!</v>
      </c>
    </row>
    <row r="5" customFormat="false" ht="13.8" hidden="false" customHeight="false" outlineLevel="0" collapsed="false">
      <c r="A5" s="27" t="s">
        <v>175</v>
      </c>
      <c r="B5" s="21" t="s">
        <v>170</v>
      </c>
      <c r="C5" s="22" t="n">
        <v>15</v>
      </c>
      <c r="D5" s="22" t="n">
        <v>30</v>
      </c>
      <c r="E5" s="23" t="n">
        <v>1</v>
      </c>
      <c r="F5" s="23" t="n">
        <v>0</v>
      </c>
      <c r="G5" s="24" t="n">
        <v>3</v>
      </c>
      <c r="H5" s="20" t="n">
        <v>3</v>
      </c>
      <c r="I5" s="20" t="n">
        <v>1</v>
      </c>
      <c r="J5" s="20" t="n">
        <v>1</v>
      </c>
      <c r="K5" s="20" t="s">
        <v>171</v>
      </c>
      <c r="L5" s="25" t="s">
        <v>171</v>
      </c>
      <c r="M5" s="25" t="n">
        <v>0</v>
      </c>
      <c r="N5" s="25" t="n">
        <v>0</v>
      </c>
      <c r="O5" s="25" t="n">
        <v>0</v>
      </c>
      <c r="P5" s="25" t="n">
        <v>0</v>
      </c>
      <c r="Q5" s="26" t="e">
        <f aca="false">SUM(VLOOKUP(L5,$A$52:$B$76,2,FALSE()), VLOOKUP(M5,$A$52:$B$76,2,FALSE()), VLOOKUP(N5,$A$52:$B$76,2,FALSE()), VLOOKUP(O5,$A$52:$B$76,2,FALSE()), VLOOKUP(P5,$A$52:$B$76,2,FALSE()))</f>
        <v>#N/A</v>
      </c>
      <c r="R5" s="20" t="e">
        <f aca="false">(IF(C5&gt;$C$2,5,IF(C5&lt;$C$2,-5,0))+IF(D5&gt;$D$2,5,IF(D5&lt;$D$2,-5,0))+(E5-$E$2)*$E$3+(F5-$F$2)*$F$3+(H5-$H$2)*$H$3+(I5-$I$2)*$I$3+(J5-$J$2)*$J$3+$K$2+Q5)</f>
        <v>#VALUE!</v>
      </c>
    </row>
    <row r="6" customFormat="false" ht="13.8" hidden="false" customHeight="false" outlineLevel="0" collapsed="false">
      <c r="A6" s="20" t="s">
        <v>176</v>
      </c>
      <c r="B6" s="21" t="s">
        <v>177</v>
      </c>
      <c r="C6" s="22" t="n">
        <v>6</v>
      </c>
      <c r="D6" s="22" t="n">
        <v>12</v>
      </c>
      <c r="E6" s="23" t="n">
        <v>1</v>
      </c>
      <c r="F6" s="23" t="n">
        <v>0</v>
      </c>
      <c r="G6" s="24" t="n">
        <v>3</v>
      </c>
      <c r="H6" s="20" t="n">
        <v>3</v>
      </c>
      <c r="I6" s="20" t="n">
        <v>0</v>
      </c>
      <c r="J6" s="20" t="n">
        <v>1</v>
      </c>
      <c r="K6" s="20" t="s">
        <v>178</v>
      </c>
      <c r="L6" s="25" t="s">
        <v>178</v>
      </c>
      <c r="M6" s="25" t="n">
        <v>0</v>
      </c>
      <c r="N6" s="25" t="n">
        <v>0</v>
      </c>
      <c r="O6" s="25" t="n">
        <v>0</v>
      </c>
      <c r="P6" s="25" t="n">
        <v>0</v>
      </c>
      <c r="Q6" s="26" t="e">
        <f aca="false">SUM(VLOOKUP(L6,$A$52:$B$76,2,FALSE()), VLOOKUP(M6,$A$52:$B$76,2,FALSE()), VLOOKUP(N6,$A$52:$B$76,2,FALSE()), VLOOKUP(O6,$A$52:$B$76,2,FALSE()), VLOOKUP(P6,$A$52:$B$76,2,FALSE()))</f>
        <v>#N/A</v>
      </c>
      <c r="R6" s="20" t="e">
        <f aca="false">(IF(C6&gt;$C$2,5,IF(C6&lt;$C$2,-5,0))+IF(D6&gt;$D$2,5,IF(D6&lt;$D$2,-5,0))+(E6-$E$2)*$E$3+(F6-$F$2)*$F$3+(H6-$H$2)*$H$3+(I6-$I$2)*$I$3+(J6-$J$2)*$J$3+$K$2+Q6)</f>
        <v>#VALUE!</v>
      </c>
    </row>
    <row r="7" customFormat="false" ht="16.4" hidden="false" customHeight="false" outlineLevel="0" collapsed="false">
      <c r="A7" s="20" t="s">
        <v>179</v>
      </c>
      <c r="B7" s="21" t="s">
        <v>170</v>
      </c>
      <c r="C7" s="22" t="n">
        <v>12</v>
      </c>
      <c r="D7" s="22" t="n">
        <v>24</v>
      </c>
      <c r="E7" s="23" t="n">
        <v>1</v>
      </c>
      <c r="F7" s="23" t="n">
        <v>0</v>
      </c>
      <c r="G7" s="24" t="n">
        <v>4</v>
      </c>
      <c r="H7" s="20" t="n">
        <v>4</v>
      </c>
      <c r="I7" s="28" t="n">
        <v>2</v>
      </c>
      <c r="J7" s="28" t="n">
        <v>1</v>
      </c>
      <c r="K7" s="20" t="s">
        <v>180</v>
      </c>
      <c r="L7" s="20" t="s">
        <v>180</v>
      </c>
      <c r="M7" s="25" t="n">
        <v>0</v>
      </c>
      <c r="N7" s="25" t="n">
        <v>0</v>
      </c>
      <c r="O7" s="25" t="n">
        <v>0</v>
      </c>
      <c r="P7" s="25" t="n">
        <v>0</v>
      </c>
      <c r="Q7" s="26" t="e">
        <f aca="false">SUM(VLOOKUP(L7,$A$52:$B$76,2,FALSE()), VLOOKUP(M7,$A$52:$B$76,2,FALSE()), VLOOKUP(N7,$A$52:$B$76,2,FALSE()), VLOOKUP(O7,$A$52:$B$76,2,FALSE()), VLOOKUP(P7,$A$52:$B$76,2,FALSE()))</f>
        <v>#N/A</v>
      </c>
      <c r="R7" s="20" t="e">
        <f aca="false">(IF(C7&gt;$C$2,5,IF(C7&lt;$C$2,-5,0))+IF(D7&gt;$D$2,5,IF(D7&lt;$D$2,-5,0))+(E7-$E$2)*$E$3+(F7-$F$2)*$F$3+(H7-$H$2)*$H$3+(I7-$I$2)*$I$3+(J7-$J$2)*$J$3+$K$2+Q7)</f>
        <v>#VALUE!</v>
      </c>
    </row>
    <row r="8" customFormat="false" ht="16.4" hidden="false" customHeight="false" outlineLevel="0" collapsed="false">
      <c r="A8" s="20" t="s">
        <v>181</v>
      </c>
      <c r="B8" s="21" t="s">
        <v>170</v>
      </c>
      <c r="C8" s="22" t="n">
        <v>18</v>
      </c>
      <c r="D8" s="22" t="n">
        <v>36</v>
      </c>
      <c r="E8" s="23" t="n">
        <v>0</v>
      </c>
      <c r="F8" s="23" t="n">
        <v>1</v>
      </c>
      <c r="G8" s="24" t="n">
        <v>4</v>
      </c>
      <c r="H8" s="20" t="n">
        <v>4</v>
      </c>
      <c r="I8" s="28" t="n">
        <v>2</v>
      </c>
      <c r="J8" s="28" t="n">
        <v>2</v>
      </c>
      <c r="K8" s="20" t="s">
        <v>182</v>
      </c>
      <c r="L8" s="25" t="n">
        <v>0</v>
      </c>
      <c r="M8" s="25" t="s">
        <v>182</v>
      </c>
      <c r="N8" s="25" t="n">
        <v>0</v>
      </c>
      <c r="O8" s="25" t="n">
        <v>0</v>
      </c>
      <c r="P8" s="25" t="n">
        <v>0</v>
      </c>
      <c r="Q8" s="26" t="e">
        <f aca="false">SUM(VLOOKUP(L8,$A$52:$B$76,2,FALSE()), VLOOKUP(M8,$A$52:$B$76,2,FALSE()), VLOOKUP(N8,$A$52:$B$76,2,FALSE()), VLOOKUP(O8,$A$52:$B$76,2,FALSE()), VLOOKUP(P8,$A$52:$B$76,2,FALSE()))</f>
        <v>#N/A</v>
      </c>
      <c r="R8" s="20" t="e">
        <f aca="false">(IF(C8&gt;$C$2,5,IF(C8&lt;$C$2,-5,0))+IF(D8&gt;$D$2,5,IF(D8&lt;$D$2,-5,0))+(E8-$E$2)*$E$3+(F8-$F$2)*$F$3+(H8-$H$2)*$H$3+(I8-$I$2)*$I$3+(J8-$J$2)*$J$3+$K$2+Q8)</f>
        <v>#VALUE!</v>
      </c>
    </row>
    <row r="9" customFormat="false" ht="13.8" hidden="false" customHeight="false" outlineLevel="0" collapsed="false">
      <c r="A9" s="20" t="s">
        <v>183</v>
      </c>
      <c r="B9" s="21" t="s">
        <v>170</v>
      </c>
      <c r="C9" s="22" t="n">
        <v>8</v>
      </c>
      <c r="D9" s="22" t="n">
        <v>12</v>
      </c>
      <c r="E9" s="23" t="n">
        <v>1</v>
      </c>
      <c r="F9" s="23" t="n">
        <v>0</v>
      </c>
      <c r="G9" s="24" t="s">
        <v>184</v>
      </c>
      <c r="H9" s="20" t="n">
        <v>4</v>
      </c>
      <c r="I9" s="20" t="n">
        <v>1</v>
      </c>
      <c r="J9" s="20" t="n">
        <v>1</v>
      </c>
      <c r="K9" s="20" t="s">
        <v>174</v>
      </c>
      <c r="L9" s="25" t="n">
        <v>0</v>
      </c>
      <c r="M9" s="25" t="n">
        <v>0</v>
      </c>
      <c r="N9" s="25" t="n">
        <v>0</v>
      </c>
      <c r="O9" s="25" t="n">
        <v>0</v>
      </c>
      <c r="P9" s="25" t="n">
        <v>0</v>
      </c>
      <c r="Q9" s="26" t="e">
        <f aca="false">SUM(VLOOKUP(L9,$A$52:$B$76,2,FALSE()), VLOOKUP(M9,$A$52:$B$76,2,FALSE()), VLOOKUP(N9,$A$52:$B$76,2,FALSE()), VLOOKUP(O9,$A$52:$B$76,2,FALSE()), VLOOKUP(P9,$A$52:$B$76,2,FALSE()))</f>
        <v>#N/A</v>
      </c>
      <c r="R9" s="20" t="e">
        <f aca="false">(IF(C9&gt;$C$2,5,IF(C9&lt;$C$2,-5,0))+IF(D9&gt;$D$2,5,IF(D9&lt;$D$2,-5,0))+(E9-$E$2)*$E$3+(F9-$F$2)*$F$3+(H9-$H$2)*$H$3+(I9-$I$2)*$I$3+(J9-$J$2)*$J$3+$K$2+Q9)</f>
        <v>#VALUE!</v>
      </c>
    </row>
    <row r="10" customFormat="false" ht="13.8" hidden="false" customHeight="false" outlineLevel="0" collapsed="false">
      <c r="A10" s="20" t="s">
        <v>185</v>
      </c>
      <c r="B10" s="21" t="s">
        <v>170</v>
      </c>
      <c r="C10" s="22" t="n">
        <v>15</v>
      </c>
      <c r="D10" s="22" t="n">
        <v>30</v>
      </c>
      <c r="E10" s="23" t="n">
        <v>1</v>
      </c>
      <c r="F10" s="23" t="n">
        <v>0</v>
      </c>
      <c r="G10" s="24" t="n">
        <v>3</v>
      </c>
      <c r="H10" s="20" t="n">
        <v>3</v>
      </c>
      <c r="I10" s="20" t="n">
        <v>0</v>
      </c>
      <c r="J10" s="20" t="n">
        <v>1</v>
      </c>
      <c r="K10" s="20" t="s">
        <v>171</v>
      </c>
      <c r="L10" s="25" t="s">
        <v>171</v>
      </c>
      <c r="M10" s="25" t="n">
        <v>0</v>
      </c>
      <c r="N10" s="25" t="n">
        <v>0</v>
      </c>
      <c r="O10" s="25" t="n">
        <v>0</v>
      </c>
      <c r="P10" s="25" t="n">
        <v>0</v>
      </c>
      <c r="Q10" s="26" t="e">
        <f aca="false">SUM(VLOOKUP(L10,$A$52:$B$76,2,FALSE()), VLOOKUP(M10,$A$52:$B$76,2,FALSE()), VLOOKUP(N10,$A$52:$B$76,2,FALSE()), VLOOKUP(O10,$A$52:$B$76,2,FALSE()), VLOOKUP(P10,$A$52:$B$76,2,FALSE()))</f>
        <v>#N/A</v>
      </c>
      <c r="R10" s="20" t="e">
        <f aca="false">(IF(C10&gt;$C$2,5,IF(C10&lt;$C$2,-5,0))+IF(D10&gt;$D$2,5,IF(D10&lt;$D$2,-5,0))+(E10-$E$2)*$E$3+(F10-$F$2)*$F$3+(H10-$H$2)*$H$3+(I10-$I$2)*$I$3+(J10-$J$2)*$J$3+$K$2+Q10)</f>
        <v>#VALUE!</v>
      </c>
    </row>
    <row r="11" customFormat="false" ht="13.8" hidden="false" customHeight="false" outlineLevel="0" collapsed="false">
      <c r="A11" s="20" t="s">
        <v>186</v>
      </c>
      <c r="B11" s="21" t="s">
        <v>177</v>
      </c>
      <c r="C11" s="22" t="n">
        <v>6</v>
      </c>
      <c r="D11" s="22" t="n">
        <v>12</v>
      </c>
      <c r="E11" s="23" t="n">
        <v>1</v>
      </c>
      <c r="F11" s="23" t="n">
        <v>0</v>
      </c>
      <c r="G11" s="24" t="n">
        <v>4</v>
      </c>
      <c r="H11" s="20" t="n">
        <v>4</v>
      </c>
      <c r="I11" s="20" t="n">
        <v>2</v>
      </c>
      <c r="J11" s="20" t="n">
        <v>1</v>
      </c>
      <c r="K11" s="20" t="s">
        <v>187</v>
      </c>
      <c r="L11" s="25" t="s">
        <v>178</v>
      </c>
      <c r="M11" s="25" t="s">
        <v>182</v>
      </c>
      <c r="N11" s="25" t="n">
        <v>0</v>
      </c>
      <c r="O11" s="25" t="n">
        <v>0</v>
      </c>
      <c r="P11" s="25" t="n">
        <v>0</v>
      </c>
      <c r="Q11" s="26" t="e">
        <f aca="false">SUM(VLOOKUP(L11,$A$52:$B$76,2,FALSE()), VLOOKUP(M11,$A$52:$B$76,2,FALSE()), VLOOKUP(N11,$A$52:$B$76,2,FALSE()), VLOOKUP(O11,$A$52:$B$76,2,FALSE()), VLOOKUP(P11,$A$52:$B$76,2,FALSE()))</f>
        <v>#N/A</v>
      </c>
      <c r="R11" s="20" t="e">
        <f aca="false">(IF(C11&gt;$C$2,5,IF(C11&lt;$C$2,-5,0))+IF(D11&gt;$D$2,5,IF(D11&lt;$D$2,-5,0))+(E11-$E$2)*$E$3+(F11-$F$2)*$F$3+(H11-$H$2)*$H$3+(I11-$I$2)*$I$3+(J11-$J$2)*$J$3+$K$2+Q11)</f>
        <v>#VALUE!</v>
      </c>
    </row>
    <row r="12" customFormat="false" ht="13.8" hidden="false" customHeight="false" outlineLevel="0" collapsed="false">
      <c r="A12" s="20" t="s">
        <v>188</v>
      </c>
      <c r="B12" s="21" t="s">
        <v>177</v>
      </c>
      <c r="C12" s="22" t="n">
        <v>6</v>
      </c>
      <c r="D12" s="22" t="n">
        <v>9</v>
      </c>
      <c r="E12" s="23" t="n">
        <v>0</v>
      </c>
      <c r="F12" s="23" t="n">
        <v>0</v>
      </c>
      <c r="G12" s="24" t="n">
        <v>0</v>
      </c>
      <c r="H12" s="20" t="n">
        <v>0</v>
      </c>
      <c r="I12" s="20" t="n">
        <v>0</v>
      </c>
      <c r="J12" s="20" t="n">
        <v>0</v>
      </c>
      <c r="K12" s="20" t="s">
        <v>189</v>
      </c>
      <c r="L12" s="25" t="s">
        <v>190</v>
      </c>
      <c r="M12" s="25" t="s">
        <v>191</v>
      </c>
      <c r="N12" s="25" t="s">
        <v>192</v>
      </c>
      <c r="O12" s="25" t="n">
        <v>0</v>
      </c>
      <c r="P12" s="25" t="n">
        <v>0</v>
      </c>
      <c r="Q12" s="26" t="e">
        <f aca="false">SUM(VLOOKUP(L12,$A$52:$B$76,2,FALSE()), VLOOKUP(M12,$A$52:$B$76,2,FALSE()), VLOOKUP(N12,$A$52:$B$76,2,FALSE()), VLOOKUP(O12,$A$52:$B$76,2,FALSE()), VLOOKUP(P12,$A$52:$B$76,2,FALSE()))</f>
        <v>#N/A</v>
      </c>
      <c r="R12" s="20" t="e">
        <f aca="false">Q12</f>
        <v>#N/A</v>
      </c>
    </row>
    <row r="13" customFormat="false" ht="13.8" hidden="false" customHeight="false" outlineLevel="0" collapsed="false">
      <c r="A13" s="20" t="s">
        <v>193</v>
      </c>
      <c r="B13" s="21" t="s">
        <v>170</v>
      </c>
      <c r="C13" s="22" t="n">
        <v>12</v>
      </c>
      <c r="D13" s="22" t="n">
        <v>24</v>
      </c>
      <c r="E13" s="23" t="n">
        <v>1</v>
      </c>
      <c r="F13" s="23" t="n">
        <v>0</v>
      </c>
      <c r="G13" s="24" t="n">
        <v>3</v>
      </c>
      <c r="H13" s="20" t="n">
        <v>3</v>
      </c>
      <c r="I13" s="20" t="n">
        <v>1</v>
      </c>
      <c r="J13" s="20" t="n">
        <v>1</v>
      </c>
      <c r="K13" s="20" t="s">
        <v>171</v>
      </c>
      <c r="L13" s="25" t="s">
        <v>171</v>
      </c>
      <c r="M13" s="25" t="n">
        <v>0</v>
      </c>
      <c r="N13" s="25" t="n">
        <v>0</v>
      </c>
      <c r="O13" s="25" t="n">
        <v>0</v>
      </c>
      <c r="P13" s="25" t="n">
        <v>0</v>
      </c>
      <c r="Q13" s="26" t="e">
        <f aca="false">SUM(VLOOKUP(L13,$A$52:$B$76,2,FALSE()), VLOOKUP(M13,$A$52:$B$76,2,FALSE()), VLOOKUP(N13,$A$52:$B$76,2,FALSE()), VLOOKUP(O13,$A$52:$B$76,2,FALSE()), VLOOKUP(P13,$A$52:$B$76,2,FALSE()))</f>
        <v>#N/A</v>
      </c>
      <c r="R13" s="20" t="e">
        <f aca="false">(IF(C13&gt;$C$2,5,IF(C13&lt;$C$2,-5,0))+IF(D13&gt;$D$2,5,IF(D13&lt;$D$2,-5,0))+(E13-$E$2)*$E$3+(F13-$F$2)*$F$3+(H13-$H$2)*$H$3+(I13-$I$2)*$I$3+(J13-$J$2)*$J$3+$K$2+Q13)</f>
        <v>#VALUE!</v>
      </c>
    </row>
    <row r="14" customFormat="false" ht="16.4" hidden="false" customHeight="false" outlineLevel="0" collapsed="false">
      <c r="A14" s="20" t="s">
        <v>194</v>
      </c>
      <c r="B14" s="21" t="s">
        <v>170</v>
      </c>
      <c r="C14" s="22" t="n">
        <v>12</v>
      </c>
      <c r="D14" s="22" t="n">
        <v>24</v>
      </c>
      <c r="E14" s="23" t="n">
        <v>1</v>
      </c>
      <c r="F14" s="23" t="n">
        <v>0</v>
      </c>
      <c r="G14" s="24" t="n">
        <v>4</v>
      </c>
      <c r="H14" s="20" t="n">
        <v>4</v>
      </c>
      <c r="I14" s="29" t="n">
        <v>2</v>
      </c>
      <c r="J14" s="30" t="n">
        <v>1</v>
      </c>
      <c r="K14" s="20" t="s">
        <v>195</v>
      </c>
      <c r="L14" s="25" t="s">
        <v>171</v>
      </c>
      <c r="M14" s="25" t="s">
        <v>182</v>
      </c>
      <c r="N14" s="25" t="n">
        <v>0</v>
      </c>
      <c r="O14" s="25" t="n">
        <v>0</v>
      </c>
      <c r="P14" s="25" t="n">
        <v>0</v>
      </c>
      <c r="Q14" s="26" t="e">
        <f aca="false">SUM(VLOOKUP(L14,$A$52:$B$76,2,FALSE()), VLOOKUP(M14,$A$52:$B$76,2,FALSE()), VLOOKUP(N14,$A$52:$B$76,2,FALSE()), VLOOKUP(O14,$A$52:$B$76,2,FALSE()), VLOOKUP(P14,$A$52:$B$76,2,FALSE()))</f>
        <v>#N/A</v>
      </c>
      <c r="R14" s="20" t="e">
        <f aca="false">(IF(C14&gt;$C$2,5,IF(C14&lt;$C$2,-5,0))+IF(D14&gt;$D$2,5,IF(D14&lt;$D$2,-5,0))+(E14-$E$2)*$E$3+(F14-$F$2)*$F$3+(H14-$H$2)*$H$3+(I14-$I$2)*$I$3+(J14-$J$2)*$J$3+$K$2+Q14)</f>
        <v>#VALUE!</v>
      </c>
    </row>
    <row r="15" customFormat="false" ht="16.4" hidden="false" customHeight="false" outlineLevel="0" collapsed="false">
      <c r="A15" s="20" t="s">
        <v>196</v>
      </c>
      <c r="B15" s="21" t="s">
        <v>170</v>
      </c>
      <c r="C15" s="22" t="n">
        <v>10</v>
      </c>
      <c r="D15" s="22" t="n">
        <v>18</v>
      </c>
      <c r="E15" s="23" t="n">
        <v>1</v>
      </c>
      <c r="F15" s="23" t="n">
        <v>0</v>
      </c>
      <c r="G15" s="24" t="n">
        <v>3</v>
      </c>
      <c r="H15" s="20" t="n">
        <v>3</v>
      </c>
      <c r="I15" s="31" t="n">
        <v>0</v>
      </c>
      <c r="J15" s="30" t="n">
        <v>1</v>
      </c>
      <c r="K15" s="20" t="s">
        <v>171</v>
      </c>
      <c r="L15" s="25" t="s">
        <v>171</v>
      </c>
      <c r="M15" s="25" t="n">
        <v>0</v>
      </c>
      <c r="N15" s="25" t="n">
        <v>0</v>
      </c>
      <c r="O15" s="25" t="n">
        <v>0</v>
      </c>
      <c r="P15" s="25" t="n">
        <v>0</v>
      </c>
      <c r="Q15" s="26" t="e">
        <f aca="false">SUM(VLOOKUP(L15,$A$52:$B$76,2,FALSE()), VLOOKUP(M15,$A$52:$B$76,2,FALSE()), VLOOKUP(N15,$A$52:$B$76,2,FALSE()), VLOOKUP(O15,$A$52:$B$76,2,FALSE()), VLOOKUP(P15,$A$52:$B$76,2,FALSE()))</f>
        <v>#N/A</v>
      </c>
      <c r="R15" s="20" t="e">
        <f aca="false">(IF(C15&gt;$C$2,5,IF(C15&lt;$C$2,-5,0))+IF(D15&gt;$D$2,5,IF(D15&lt;$D$2,-5,0))+(E15-$E$2)*$E$3+(F15-$F$2)*$F$3+(H15-$H$2)*$H$3+(I15-$I$2)*$I$3+(J15-$J$2)*$J$3+$K$2+Q15)</f>
        <v>#VALUE!</v>
      </c>
    </row>
    <row r="16" customFormat="false" ht="13.8" hidden="false" customHeight="false" outlineLevel="0" collapsed="false">
      <c r="A16" s="20" t="s">
        <v>197</v>
      </c>
      <c r="B16" s="21" t="s">
        <v>170</v>
      </c>
      <c r="C16" s="22" t="n">
        <v>12</v>
      </c>
      <c r="D16" s="22" t="n">
        <v>20</v>
      </c>
      <c r="E16" s="23" t="n">
        <v>1</v>
      </c>
      <c r="F16" s="23" t="n">
        <v>0</v>
      </c>
      <c r="G16" s="24" t="n">
        <v>3</v>
      </c>
      <c r="H16" s="20" t="n">
        <v>3</v>
      </c>
      <c r="I16" s="20" t="n">
        <v>0</v>
      </c>
      <c r="J16" s="20" t="n">
        <v>1</v>
      </c>
      <c r="K16" s="20" t="s">
        <v>171</v>
      </c>
      <c r="L16" s="25" t="s">
        <v>171</v>
      </c>
      <c r="M16" s="25" t="n">
        <v>0</v>
      </c>
      <c r="N16" s="25" t="n">
        <v>0</v>
      </c>
      <c r="O16" s="25" t="n">
        <v>0</v>
      </c>
      <c r="P16" s="25" t="n">
        <v>0</v>
      </c>
      <c r="Q16" s="26" t="e">
        <f aca="false">SUM(VLOOKUP(L16,$A$52:$B$76,2,FALSE()), VLOOKUP(M16,$A$52:$B$76,2,FALSE()), VLOOKUP(N16,$A$52:$B$76,2,FALSE()), VLOOKUP(O16,$A$52:$B$76,2,FALSE()), VLOOKUP(P16,$A$52:$B$76,2,FALSE()))</f>
        <v>#N/A</v>
      </c>
      <c r="R16" s="20" t="e">
        <f aca="false">(IF(C16&gt;$C$2,5,IF(C16&lt;$C$2,-5,0))+IF(D16&gt;$D$2,5,IF(D16&lt;$D$2,-5,0))+(E16-$E$2)*$E$3+(F16-$F$2)*$F$3+(H16-$H$2)*$H$3+(I16-$I$2)*$I$3+(J16-$J$2)*$J$3+$K$2+Q16)</f>
        <v>#VALUE!</v>
      </c>
    </row>
    <row r="17" customFormat="false" ht="13.8" hidden="false" customHeight="false" outlineLevel="0" collapsed="false">
      <c r="A17" s="20" t="s">
        <v>198</v>
      </c>
      <c r="B17" s="21" t="s">
        <v>170</v>
      </c>
      <c r="C17" s="22" t="n">
        <v>10</v>
      </c>
      <c r="D17" s="22" t="n">
        <v>18</v>
      </c>
      <c r="E17" s="23" t="n">
        <v>1</v>
      </c>
      <c r="F17" s="23" t="n">
        <v>0</v>
      </c>
      <c r="G17" s="24" t="n">
        <v>4</v>
      </c>
      <c r="H17" s="20" t="n">
        <v>4</v>
      </c>
      <c r="I17" s="20" t="n">
        <v>1</v>
      </c>
      <c r="J17" s="20" t="n">
        <v>1</v>
      </c>
      <c r="K17" s="20" t="s">
        <v>195</v>
      </c>
      <c r="L17" s="25" t="s">
        <v>171</v>
      </c>
      <c r="M17" s="25" t="s">
        <v>182</v>
      </c>
      <c r="N17" s="25" t="n">
        <v>0</v>
      </c>
      <c r="O17" s="25" t="n">
        <v>0</v>
      </c>
      <c r="P17" s="25" t="n">
        <v>0</v>
      </c>
      <c r="Q17" s="26" t="e">
        <f aca="false">SUM(VLOOKUP(L17,$A$52:$B$76,2,FALSE()), VLOOKUP(M17,$A$52:$B$76,2,FALSE()), VLOOKUP(N17,$A$52:$B$76,2,FALSE()), VLOOKUP(O17,$A$52:$B$76,2,FALSE()), VLOOKUP(P17,$A$52:$B$76,2,FALSE()))</f>
        <v>#N/A</v>
      </c>
      <c r="R17" s="20" t="e">
        <f aca="false">(IF(C17&gt;$C$2,5,IF(C17&lt;$C$2,-5,0))+IF(D17&gt;$D$2,5,IF(D17&lt;$D$2,-5,0))+(E17-$E$2)*$E$3+(F17-$F$2)*$F$3+(H17-$H$2)*$H$3+(I17-$I$2)*$I$3+(J17-$J$2)*$J$3+$K$2+Q17)</f>
        <v>#VALUE!</v>
      </c>
    </row>
    <row r="18" customFormat="false" ht="13.8" hidden="false" customHeight="false" outlineLevel="0" collapsed="false">
      <c r="A18" s="21" t="s">
        <v>199</v>
      </c>
      <c r="B18" s="21" t="s">
        <v>177</v>
      </c>
      <c r="C18" s="22" t="n">
        <v>6</v>
      </c>
      <c r="D18" s="22" t="n">
        <v>9</v>
      </c>
      <c r="E18" s="23" t="n">
        <v>1</v>
      </c>
      <c r="F18" s="23" t="n">
        <v>0</v>
      </c>
      <c r="G18" s="24" t="s">
        <v>184</v>
      </c>
      <c r="H18" s="20" t="n">
        <v>4</v>
      </c>
      <c r="I18" s="20" t="n">
        <v>0</v>
      </c>
      <c r="J18" s="20" t="n">
        <v>1</v>
      </c>
      <c r="K18" s="26" t="s">
        <v>174</v>
      </c>
      <c r="L18" s="25" t="n">
        <v>0</v>
      </c>
      <c r="M18" s="25" t="n">
        <v>0</v>
      </c>
      <c r="N18" s="25" t="n">
        <v>0</v>
      </c>
      <c r="O18" s="25" t="n">
        <v>0</v>
      </c>
      <c r="P18" s="25" t="n">
        <v>0</v>
      </c>
      <c r="Q18" s="26" t="e">
        <f aca="false">SUM(VLOOKUP(L18,$A$52:$B$76,2,FALSE()), VLOOKUP(M18,$A$52:$B$76,2,FALSE()), VLOOKUP(N18,$A$52:$B$76,2,FALSE()), VLOOKUP(O18,$A$52:$B$76,2,FALSE()), VLOOKUP(P18,$A$52:$B$76,2,FALSE()))</f>
        <v>#N/A</v>
      </c>
      <c r="R18" s="20" t="e">
        <f aca="false">(IF(C18&gt;$C$2,5,IF(C18&lt;$C$2,-5,0))+IF(D18&gt;$D$2,5,IF(D18&lt;$D$2,-5,0))+(E18-$E$2)*$E$3+(F18-$F$2)*$F$3+(H18-$H$2)*$H$3+(I18-$I$2)*$I$3+(J18-$J$2)*$J$3+$K$2+Q18)</f>
        <v>#VALUE!</v>
      </c>
    </row>
    <row r="19" customFormat="false" ht="13.8" hidden="false" customHeight="false" outlineLevel="0" collapsed="false">
      <c r="A19" s="21" t="s">
        <v>200</v>
      </c>
      <c r="B19" s="21" t="s">
        <v>177</v>
      </c>
      <c r="C19" s="22" t="n">
        <v>6</v>
      </c>
      <c r="D19" s="22" t="n">
        <v>9</v>
      </c>
      <c r="E19" s="23" t="n">
        <v>1</v>
      </c>
      <c r="F19" s="23" t="n">
        <v>0</v>
      </c>
      <c r="G19" s="24" t="s">
        <v>3</v>
      </c>
      <c r="H19" s="20" t="n">
        <v>3</v>
      </c>
      <c r="I19" s="20" t="n">
        <v>0</v>
      </c>
      <c r="J19" s="20" t="n">
        <v>1</v>
      </c>
      <c r="K19" s="26" t="s">
        <v>171</v>
      </c>
      <c r="L19" s="25" t="s">
        <v>171</v>
      </c>
      <c r="M19" s="25" t="n">
        <v>0</v>
      </c>
      <c r="N19" s="25" t="n">
        <v>0</v>
      </c>
      <c r="O19" s="25" t="n">
        <v>0</v>
      </c>
      <c r="P19" s="25" t="n">
        <v>0</v>
      </c>
      <c r="Q19" s="26" t="e">
        <f aca="false">SUM(VLOOKUP(L19,$A$52:$B$76,2,FALSE()), VLOOKUP(M19,$A$52:$B$76,2,FALSE()), VLOOKUP(N19,$A$52:$B$76,2,FALSE()), VLOOKUP(O19,$A$52:$B$76,2,FALSE()), VLOOKUP(P19,$A$52:$B$76,2,FALSE()))</f>
        <v>#N/A</v>
      </c>
      <c r="R19" s="20" t="e">
        <f aca="false">(IF(C19&gt;$C$2,5,IF(C19&lt;$C$2,-5,0))+IF(D19&gt;$D$2,5,IF(D19&lt;$D$2,-5,0))+(E19-$E$2)*$E$3+(F19-$F$2)*$F$3+(H19-$H$2)*$H$3+(I19-$I$2)*$I$3+(J19-$J$2)*$J$3+$K$2+Q19)</f>
        <v>#VALUE!</v>
      </c>
    </row>
    <row r="20" customFormat="false" ht="13.8" hidden="false" customHeight="false" outlineLevel="0" collapsed="false">
      <c r="A20" s="21" t="s">
        <v>201</v>
      </c>
      <c r="B20" s="21" t="s">
        <v>177</v>
      </c>
      <c r="C20" s="22" t="n">
        <v>6</v>
      </c>
      <c r="D20" s="22" t="n">
        <v>12</v>
      </c>
      <c r="E20" s="23" t="n">
        <v>1</v>
      </c>
      <c r="F20" s="23" t="n">
        <v>0</v>
      </c>
      <c r="G20" s="24" t="n">
        <v>5</v>
      </c>
      <c r="H20" s="20" t="n">
        <v>5</v>
      </c>
      <c r="I20" s="20" t="n">
        <v>2</v>
      </c>
      <c r="J20" s="20" t="n">
        <v>1</v>
      </c>
      <c r="K20" s="26" t="s">
        <v>202</v>
      </c>
      <c r="L20" s="25" t="s">
        <v>178</v>
      </c>
      <c r="M20" s="25" t="s">
        <v>182</v>
      </c>
      <c r="N20" s="25" t="n">
        <v>0</v>
      </c>
      <c r="O20" s="25" t="n">
        <v>0</v>
      </c>
      <c r="P20" s="25" t="n">
        <v>0</v>
      </c>
      <c r="Q20" s="26" t="e">
        <f aca="false">SUM(VLOOKUP(L20,$A$52:$B$76,2,FALSE()), VLOOKUP(M20,$A$52:$B$76,2,FALSE()), VLOOKUP(N20,$A$52:$B$76,2,FALSE()), VLOOKUP(O20,$A$52:$B$76,2,FALSE()), VLOOKUP(P20,$A$52:$B$76,2,FALSE()))</f>
        <v>#N/A</v>
      </c>
      <c r="R20" s="20" t="e">
        <f aca="false">(IF(C20&gt;$C$2,5,IF(C20&lt;$C$2,-5,0))+IF(D20&gt;$D$2,5,IF(D20&lt;$D$2,-5,0))+(E20-$E$2)*$E$3+(F20-$F$2)*$F$3+(H20-$H$2)*$H$3+(I20-$I$2)*$I$3+(J20-$J$2)*$J$3+$K$2+Q20)</f>
        <v>#VALUE!</v>
      </c>
    </row>
    <row r="21" customFormat="false" ht="13.8" hidden="false" customHeight="false" outlineLevel="0" collapsed="false">
      <c r="A21" s="32" t="s">
        <v>203</v>
      </c>
      <c r="B21" s="32" t="s">
        <v>204</v>
      </c>
      <c r="C21" s="33" t="n">
        <v>0</v>
      </c>
      <c r="D21" s="33" t="n">
        <v>0</v>
      </c>
      <c r="E21" s="34" t="n">
        <v>0</v>
      </c>
      <c r="F21" s="34" t="n">
        <v>0</v>
      </c>
      <c r="G21" s="35" t="s">
        <v>184</v>
      </c>
      <c r="H21" s="36" t="n">
        <v>1</v>
      </c>
      <c r="I21" s="36" t="n">
        <v>0</v>
      </c>
      <c r="J21" s="36" t="n">
        <v>1</v>
      </c>
      <c r="K21" s="32" t="s">
        <v>205</v>
      </c>
      <c r="L21" s="37" t="s">
        <v>206</v>
      </c>
      <c r="M21" s="37" t="s">
        <v>207</v>
      </c>
      <c r="N21" s="37" t="n">
        <v>0</v>
      </c>
      <c r="O21" s="37" t="n">
        <v>0</v>
      </c>
      <c r="P21" s="37" t="n">
        <v>0</v>
      </c>
      <c r="Q21" s="32" t="e">
        <f aca="false">SUM(VLOOKUP(L21,$A$52:$B$76,2,FALSE()), VLOOKUP(M21,$A$52:$B$76,2,FALSE()), VLOOKUP(N21,$A$52:$B$76,2,FALSE()), VLOOKUP(O21,$A$52:$B$76,2,FALSE()), VLOOKUP(P21,$A$52:$B$76,2,FALSE()))</f>
        <v>#N/A</v>
      </c>
      <c r="R21" s="36" t="e">
        <f aca="false">(C21-$C$4)*$C$5+(D21-$D$4)*$D$5+(E21-$E$4)*$E$5+(F21-$F$4)*$F$5+(H21-$H$4)*$H$5+(I21-$I$4)*$I$5+(J21-$J$4)*$J$5+$K$4+Q21</f>
        <v>#VALUE!</v>
      </c>
    </row>
    <row r="22" customFormat="false" ht="13.8" hidden="false" customHeight="false" outlineLevel="0" collapsed="false">
      <c r="A22" s="32" t="s">
        <v>208</v>
      </c>
      <c r="B22" s="32" t="s">
        <v>204</v>
      </c>
      <c r="C22" s="33" t="n">
        <v>0</v>
      </c>
      <c r="D22" s="33" t="n">
        <v>0</v>
      </c>
      <c r="E22" s="34" t="n">
        <v>0</v>
      </c>
      <c r="F22" s="34" t="n">
        <v>0</v>
      </c>
      <c r="G22" s="35" t="s">
        <v>3</v>
      </c>
      <c r="H22" s="36" t="n">
        <v>0</v>
      </c>
      <c r="I22" s="36" t="n">
        <v>1</v>
      </c>
      <c r="J22" s="36" t="n">
        <v>1</v>
      </c>
      <c r="K22" s="32" t="s">
        <v>209</v>
      </c>
      <c r="L22" s="37" t="s">
        <v>206</v>
      </c>
      <c r="M22" s="37" t="s">
        <v>210</v>
      </c>
      <c r="N22" s="37" t="s">
        <v>211</v>
      </c>
      <c r="O22" s="37" t="s">
        <v>212</v>
      </c>
      <c r="P22" s="37" t="n">
        <v>0</v>
      </c>
      <c r="Q22" s="32" t="e">
        <f aca="false">SUM(VLOOKUP(L22,$A$52:$B$76,2,FALSE()), VLOOKUP(M22,$A$52:$B$76,2,FALSE()), VLOOKUP(N22,$A$52:$B$76,2,FALSE()), VLOOKUP(O22,$A$52:$B$76,2,FALSE()), VLOOKUP(P22,$A$52:$B$76,2,FALSE()))</f>
        <v>#N/A</v>
      </c>
      <c r="R22" s="36" t="e">
        <f aca="false">(C22-$C$4)*$C$5+(D22-$D$4)*$D$5+(E22-$E$4)*$E$5+(F22-$F$4)*$F$5+(H22-$H$4)*$H$5+(I22-$I$4)*$I$5+(J22-$J$4)*$J$5+$K$4+Q22</f>
        <v>#VALUE!</v>
      </c>
    </row>
    <row r="23" customFormat="false" ht="13.8" hidden="false" customHeight="false" outlineLevel="0" collapsed="false">
      <c r="A23" s="32" t="s">
        <v>213</v>
      </c>
      <c r="B23" s="32" t="s">
        <v>204</v>
      </c>
      <c r="C23" s="33" t="n">
        <v>0</v>
      </c>
      <c r="D23" s="33" t="n">
        <v>1</v>
      </c>
      <c r="E23" s="34" t="n">
        <v>-1</v>
      </c>
      <c r="F23" s="34" t="n">
        <v>0</v>
      </c>
      <c r="G23" s="35" t="s">
        <v>214</v>
      </c>
      <c r="H23" s="36" t="n">
        <v>3</v>
      </c>
      <c r="I23" s="36" t="n">
        <v>1</v>
      </c>
      <c r="J23" s="36" t="n">
        <v>2</v>
      </c>
      <c r="K23" s="32" t="s">
        <v>215</v>
      </c>
      <c r="L23" s="37" t="s">
        <v>206</v>
      </c>
      <c r="M23" s="37" t="s">
        <v>216</v>
      </c>
      <c r="N23" s="37" t="s">
        <v>211</v>
      </c>
      <c r="O23" s="37" t="s">
        <v>217</v>
      </c>
      <c r="P23" s="37" t="n">
        <v>0</v>
      </c>
      <c r="Q23" s="32" t="e">
        <f aca="false">SUM(VLOOKUP(L23,$A$52:$B$76,2,FALSE()), VLOOKUP(M23,$A$52:$B$76,2,FALSE()), VLOOKUP(N23,$A$52:$B$76,2,FALSE()), VLOOKUP(O23,$A$52:$B$76,2,FALSE()), VLOOKUP(P23,$A$52:$B$76,2,FALSE()))</f>
        <v>#N/A</v>
      </c>
      <c r="R23" s="36" t="e">
        <f aca="false">(C23-$C$4)*$C$5+(D23-$D$4)*$D$5+(E23-$E$4)*$E$5+(F23-$F$4)*$F$5+(H23-$H$4)*$H$5+(I23-$I$4)*$I$5+(J23-$J$4)*$J$5+$K$4+Q23</f>
        <v>#VALUE!</v>
      </c>
    </row>
    <row r="24" customFormat="false" ht="13.8" hidden="false" customHeight="false" outlineLevel="0" collapsed="false">
      <c r="A24" s="32" t="s">
        <v>218</v>
      </c>
      <c r="B24" s="32" t="s">
        <v>204</v>
      </c>
      <c r="C24" s="33" t="n">
        <v>0</v>
      </c>
      <c r="D24" s="33" t="n">
        <v>0</v>
      </c>
      <c r="E24" s="34" t="n">
        <v>0</v>
      </c>
      <c r="F24" s="34" t="n">
        <v>0</v>
      </c>
      <c r="G24" s="35" t="s">
        <v>3</v>
      </c>
      <c r="H24" s="36" t="n">
        <v>0</v>
      </c>
      <c r="I24" s="36"/>
      <c r="J24" s="36" t="n">
        <v>2</v>
      </c>
      <c r="K24" s="32" t="s">
        <v>219</v>
      </c>
      <c r="L24" s="37" t="s">
        <v>206</v>
      </c>
      <c r="M24" s="37" t="s">
        <v>211</v>
      </c>
      <c r="N24" s="37" t="n">
        <v>0</v>
      </c>
      <c r="O24" s="37" t="n">
        <v>0</v>
      </c>
      <c r="P24" s="37" t="n">
        <v>0</v>
      </c>
      <c r="Q24" s="32" t="e">
        <f aca="false">SUM(VLOOKUP(L24,$A$52:$B$76,2,FALSE()), VLOOKUP(M24,$A$52:$B$76,2,FALSE()), VLOOKUP(N24,$A$52:$B$76,2,FALSE()), VLOOKUP(O24,$A$52:$B$76,2,FALSE()), VLOOKUP(P24,$A$52:$B$76,2,FALSE()))</f>
        <v>#N/A</v>
      </c>
      <c r="R24" s="36" t="e">
        <f aca="false">(C24-$C$4)*$C$5+(D24-$D$4)*$D$5+(E24-$E$4)*$E$5+(F24-$F$4)*$F$5+(H24-$H$4)*$H$5+(I24-$I$4)*$I$5+(J24-$J$4)*$J$5+$K$4+Q24</f>
        <v>#VALUE!</v>
      </c>
    </row>
    <row r="25" customFormat="false" ht="13.8" hidden="false" customHeight="false" outlineLevel="0" collapsed="false">
      <c r="A25" s="32" t="s">
        <v>220</v>
      </c>
      <c r="B25" s="32" t="s">
        <v>204</v>
      </c>
      <c r="C25" s="33" t="n">
        <v>0</v>
      </c>
      <c r="D25" s="33" t="n">
        <v>1</v>
      </c>
      <c r="E25" s="34" t="n">
        <v>0</v>
      </c>
      <c r="F25" s="34" t="n">
        <v>1</v>
      </c>
      <c r="G25" s="35" t="s">
        <v>221</v>
      </c>
      <c r="H25" s="36" t="n">
        <v>2</v>
      </c>
      <c r="I25" s="36" t="n">
        <v>0</v>
      </c>
      <c r="J25" s="36" t="n">
        <v>2</v>
      </c>
      <c r="K25" s="32" t="s">
        <v>222</v>
      </c>
      <c r="L25" s="37" t="s">
        <v>206</v>
      </c>
      <c r="M25" s="37" t="s">
        <v>212</v>
      </c>
      <c r="N25" s="37" t="s">
        <v>211</v>
      </c>
      <c r="O25" s="37" t="s">
        <v>216</v>
      </c>
      <c r="P25" s="37" t="n">
        <v>0</v>
      </c>
      <c r="Q25" s="32" t="e">
        <f aca="false">SUM(VLOOKUP(L25,$A$52:$B$76,2,FALSE()), VLOOKUP(M25,$A$52:$B$76,2,FALSE()), VLOOKUP(N25,$A$52:$B$76,2,FALSE()), VLOOKUP(O25,$A$52:$B$76,2,FALSE()), VLOOKUP(P25,$A$52:$B$76,2,FALSE()))</f>
        <v>#N/A</v>
      </c>
      <c r="R25" s="36" t="e">
        <f aca="false">(C25-$C$4)*$C$5+(D25-$D$4)*$D$5+(E25-$E$4)*$E$5+(F25-$F$4)*$F$5+(H25-$H$4)*$H$5+(I25-$I$4)*$I$5+(J25-$J$4)*$J$5+$K$4+Q25</f>
        <v>#VALUE!</v>
      </c>
    </row>
    <row r="26" customFormat="false" ht="13.8" hidden="false" customHeight="false" outlineLevel="0" collapsed="false">
      <c r="A26" s="32" t="s">
        <v>223</v>
      </c>
      <c r="B26" s="32" t="s">
        <v>204</v>
      </c>
      <c r="C26" s="33" t="n">
        <v>0</v>
      </c>
      <c r="D26" s="33" t="n">
        <v>0</v>
      </c>
      <c r="E26" s="34" t="n">
        <v>0</v>
      </c>
      <c r="F26" s="34" t="n">
        <v>0</v>
      </c>
      <c r="G26" s="35" t="s">
        <v>3</v>
      </c>
      <c r="H26" s="36" t="n">
        <v>0</v>
      </c>
      <c r="I26" s="36" t="n">
        <v>0</v>
      </c>
      <c r="J26" s="36" t="n">
        <v>1</v>
      </c>
      <c r="K26" s="32" t="s">
        <v>224</v>
      </c>
      <c r="L26" s="37" t="s">
        <v>206</v>
      </c>
      <c r="M26" s="37" t="s">
        <v>225</v>
      </c>
      <c r="N26" s="37"/>
      <c r="O26" s="37" t="n">
        <v>0</v>
      </c>
      <c r="P26" s="37" t="n">
        <v>0</v>
      </c>
      <c r="Q26" s="32" t="e">
        <f aca="false">SUM(VLOOKUP(L26,$A$52:$B$76,2,FALSE()), VLOOKUP(M26,$A$52:$B$76,2,FALSE()), VLOOKUP(N26,$A$52:$B$76,2,FALSE()), VLOOKUP(O26,$A$52:$B$76,2,FALSE()), VLOOKUP(P26,$A$52:$B$76,2,FALSE()))</f>
        <v>#N/A</v>
      </c>
      <c r="R26" s="36" t="e">
        <f aca="false">(C26-$C$4)*$C$5+(D26-$D$4)*$D$5+(E26-$E$4)*$E$5+(F26-$F$4)*$F$5+(H26-$H$4)*$H$5+(I26-$I$4)*$I$5+(J26-$J$4)*$J$5+$K$4+Q26</f>
        <v>#VALUE!</v>
      </c>
    </row>
    <row r="27" customFormat="false" ht="13.8" hidden="false" customHeight="false" outlineLevel="0" collapsed="false">
      <c r="A27" s="32" t="s">
        <v>226</v>
      </c>
      <c r="B27" s="32" t="s">
        <v>204</v>
      </c>
      <c r="C27" s="33" t="n">
        <v>0</v>
      </c>
      <c r="D27" s="33" t="n">
        <v>1</v>
      </c>
      <c r="E27" s="34" t="n">
        <v>0</v>
      </c>
      <c r="F27" s="34" t="n">
        <v>1</v>
      </c>
      <c r="G27" s="35" t="s">
        <v>184</v>
      </c>
      <c r="H27" s="36" t="n">
        <v>1</v>
      </c>
      <c r="I27" s="36" t="n">
        <v>1</v>
      </c>
      <c r="J27" s="36" t="n">
        <v>1</v>
      </c>
      <c r="K27" s="32" t="s">
        <v>227</v>
      </c>
      <c r="L27" s="37" t="s">
        <v>206</v>
      </c>
      <c r="M27" s="37" t="s">
        <v>216</v>
      </c>
      <c r="N27" s="37" t="s">
        <v>226</v>
      </c>
      <c r="O27" s="37" t="n">
        <v>0</v>
      </c>
      <c r="P27" s="37" t="n">
        <v>0</v>
      </c>
      <c r="Q27" s="32" t="e">
        <f aca="false">SUM(VLOOKUP(L27,$A$52:$B$76,2,FALSE()), VLOOKUP(M27,$A$52:$B$76,2,FALSE()), VLOOKUP(N27,$A$52:$B$76,2,FALSE()), VLOOKUP(O27,$A$52:$B$76,2,FALSE()), VLOOKUP(P27,$A$52:$B$76,2,FALSE()))</f>
        <v>#N/A</v>
      </c>
      <c r="R27" s="36" t="e">
        <f aca="false">(C27-$C$4)*$C$5+(D27-$D$4)*$D$5+(E27-$E$4)*$E$5+(F27-$F$4)*$F$5+(H27-$H$4)*$H$5+(I27-$I$4)*$I$5+(J27-$J$4)*$J$5+$K$4+Q27</f>
        <v>#VALUE!</v>
      </c>
    </row>
    <row r="28" customFormat="false" ht="13.8" hidden="false" customHeight="false" outlineLevel="0" collapsed="false">
      <c r="A28" s="32" t="s">
        <v>228</v>
      </c>
      <c r="B28" s="32" t="s">
        <v>204</v>
      </c>
      <c r="C28" s="33" t="n">
        <v>0</v>
      </c>
      <c r="D28" s="33" t="n">
        <v>2</v>
      </c>
      <c r="E28" s="34" t="n">
        <v>0</v>
      </c>
      <c r="F28" s="34" t="n">
        <v>0</v>
      </c>
      <c r="G28" s="35" t="s">
        <v>184</v>
      </c>
      <c r="H28" s="36" t="n">
        <v>1</v>
      </c>
      <c r="I28" s="36" t="n">
        <v>0</v>
      </c>
      <c r="J28" s="36" t="n">
        <v>1</v>
      </c>
      <c r="K28" s="32" t="s">
        <v>229</v>
      </c>
      <c r="L28" s="37" t="s">
        <v>206</v>
      </c>
      <c r="M28" s="37" t="s">
        <v>211</v>
      </c>
      <c r="N28" s="37" t="s">
        <v>216</v>
      </c>
      <c r="O28" s="37" t="s">
        <v>230</v>
      </c>
      <c r="P28" s="37" t="n">
        <v>0</v>
      </c>
      <c r="Q28" s="32" t="e">
        <f aca="false">SUM(VLOOKUP(L28,$A$52:$B$76,2,FALSE()), VLOOKUP(M28,$A$52:$B$76,2,FALSE()), VLOOKUP(N28,$A$52:$B$76,2,FALSE()), VLOOKUP(O28,$A$52:$B$76,2,FALSE()), VLOOKUP(P28,$A$52:$B$76,2,FALSE()))</f>
        <v>#N/A</v>
      </c>
      <c r="R28" s="36" t="e">
        <f aca="false">(C28-$C$4)*$C$5+(D28-$D$4)*$D$5+(E28-$E$4)*$E$5+(F28-$F$4)*$F$5+(H28-$H$4)*$H$5+(I28-$I$4)*$I$5+(J28-$J$4)*$J$5+$K$4+Q28</f>
        <v>#VALUE!</v>
      </c>
    </row>
    <row r="29" customFormat="false" ht="13.8" hidden="false" customHeight="false" outlineLevel="0" collapsed="false">
      <c r="A29" s="32" t="s">
        <v>231</v>
      </c>
      <c r="B29" s="32" t="s">
        <v>204</v>
      </c>
      <c r="C29" s="33" t="n">
        <v>0</v>
      </c>
      <c r="D29" s="33" t="n">
        <v>0</v>
      </c>
      <c r="E29" s="34" t="n">
        <v>0</v>
      </c>
      <c r="F29" s="34" t="n">
        <v>0</v>
      </c>
      <c r="G29" s="35" t="s">
        <v>184</v>
      </c>
      <c r="H29" s="36" t="n">
        <v>1</v>
      </c>
      <c r="I29" s="36" t="n">
        <v>0</v>
      </c>
      <c r="J29" s="36" t="n">
        <v>1</v>
      </c>
      <c r="K29" s="32" t="s">
        <v>232</v>
      </c>
      <c r="L29" s="37" t="s">
        <v>206</v>
      </c>
      <c r="M29" s="37" t="s">
        <v>217</v>
      </c>
      <c r="N29" s="37" t="n">
        <v>0</v>
      </c>
      <c r="O29" s="37" t="n">
        <v>0</v>
      </c>
      <c r="P29" s="37" t="n">
        <v>0</v>
      </c>
      <c r="Q29" s="32" t="e">
        <f aca="false">SUM(VLOOKUP(L29,$A$52:$B$76,2,FALSE()), VLOOKUP(M29,$A$52:$B$76,2,FALSE()), VLOOKUP(N29,$A$52:$B$76,2,FALSE()), VLOOKUP(O29,$A$52:$B$76,2,FALSE()), VLOOKUP(P29,$A$52:$B$76,2,FALSE()))</f>
        <v>#N/A</v>
      </c>
      <c r="R29" s="36" t="e">
        <f aca="false">(C29-$C$4)*$C$5+(D29-$D$4)*$D$5+(E29-$E$4)*$E$5+(F29-$F$4)*$F$5+(H29-$H$4)*$H$5+(I29-$I$4)*$I$5+(J29-$J$4)*$J$5+$K$4+Q29</f>
        <v>#VALUE!</v>
      </c>
    </row>
    <row r="30" customFormat="false" ht="13.8" hidden="false" customHeight="false" outlineLevel="0" collapsed="false">
      <c r="A30" s="32" t="s">
        <v>233</v>
      </c>
      <c r="B30" s="32" t="s">
        <v>204</v>
      </c>
      <c r="C30" s="33" t="n">
        <v>0</v>
      </c>
      <c r="D30" s="33" t="n">
        <v>0</v>
      </c>
      <c r="E30" s="34" t="n">
        <v>0</v>
      </c>
      <c r="F30" s="34" t="n">
        <v>1</v>
      </c>
      <c r="G30" s="35" t="s">
        <v>3</v>
      </c>
      <c r="H30" s="36" t="n">
        <v>0</v>
      </c>
      <c r="I30" s="36" t="n">
        <v>0</v>
      </c>
      <c r="J30" s="36" t="n">
        <v>1</v>
      </c>
      <c r="K30" s="32" t="s">
        <v>234</v>
      </c>
      <c r="L30" s="37" t="s">
        <v>206</v>
      </c>
      <c r="M30" s="37" t="s">
        <v>210</v>
      </c>
      <c r="N30" s="37" t="n">
        <v>0</v>
      </c>
      <c r="O30" s="37" t="n">
        <v>0</v>
      </c>
      <c r="P30" s="37" t="n">
        <v>0</v>
      </c>
      <c r="Q30" s="32" t="e">
        <f aca="false">SUM(VLOOKUP(L30,$A$52:$B$76,2,FALSE()), VLOOKUP(M30,$A$52:$B$76,2,FALSE()), VLOOKUP(N30,$A$52:$B$76,2,FALSE()), VLOOKUP(O30,$A$52:$B$76,2,FALSE()), VLOOKUP(P30,$A$52:$B$76,2,FALSE()))</f>
        <v>#N/A</v>
      </c>
      <c r="R30" s="36" t="n">
        <v>15</v>
      </c>
    </row>
    <row r="31" customFormat="false" ht="13.8" hidden="false" customHeight="false" outlineLevel="0" collapsed="false">
      <c r="A31" s="32" t="s">
        <v>235</v>
      </c>
      <c r="B31" s="32" t="s">
        <v>204</v>
      </c>
      <c r="C31" s="33" t="n">
        <v>0</v>
      </c>
      <c r="D31" s="33" t="n">
        <v>0</v>
      </c>
      <c r="E31" s="34" t="n">
        <v>0</v>
      </c>
      <c r="F31" s="34" t="n">
        <v>1</v>
      </c>
      <c r="G31" s="35" t="s">
        <v>184</v>
      </c>
      <c r="H31" s="36" t="n">
        <v>1</v>
      </c>
      <c r="I31" s="36" t="n">
        <v>0</v>
      </c>
      <c r="J31" s="36" t="n">
        <v>1</v>
      </c>
      <c r="K31" s="32" t="s">
        <v>219</v>
      </c>
      <c r="L31" s="37" t="s">
        <v>206</v>
      </c>
      <c r="M31" s="37" t="s">
        <v>211</v>
      </c>
      <c r="N31" s="37" t="n">
        <v>0</v>
      </c>
      <c r="O31" s="37" t="n">
        <v>0</v>
      </c>
      <c r="P31" s="37" t="n">
        <v>0</v>
      </c>
      <c r="Q31" s="32" t="e">
        <f aca="false">SUM(VLOOKUP(L31,$A$52:$B$76,2,FALSE()), VLOOKUP(M31,$A$52:$B$76,2,FALSE()), VLOOKUP(N31,$A$52:$B$76,2,FALSE()), VLOOKUP(O31,$A$52:$B$76,2,FALSE()), VLOOKUP(P31,$A$52:$B$76,2,FALSE()))</f>
        <v>#N/A</v>
      </c>
      <c r="R31" s="36"/>
    </row>
    <row r="32" customFormat="false" ht="13.8" hidden="false" customHeight="false" outlineLevel="0" collapsed="false">
      <c r="A32" s="32" t="s">
        <v>236</v>
      </c>
      <c r="B32" s="32" t="s">
        <v>204</v>
      </c>
      <c r="C32" s="33" t="n">
        <v>0</v>
      </c>
      <c r="D32" s="33" t="n">
        <v>2</v>
      </c>
      <c r="E32" s="34" t="n">
        <v>0</v>
      </c>
      <c r="F32" s="34" t="n">
        <v>1</v>
      </c>
      <c r="G32" s="35" t="s">
        <v>3</v>
      </c>
      <c r="H32" s="36" t="n">
        <v>0</v>
      </c>
      <c r="I32" s="36" t="n">
        <v>1</v>
      </c>
      <c r="J32" s="36" t="n">
        <v>1</v>
      </c>
      <c r="K32" s="32" t="s">
        <v>237</v>
      </c>
      <c r="L32" s="37" t="s">
        <v>206</v>
      </c>
      <c r="M32" s="37" t="s">
        <v>216</v>
      </c>
      <c r="N32" s="37" t="s">
        <v>238</v>
      </c>
      <c r="O32" s="37" t="n">
        <v>0</v>
      </c>
      <c r="P32" s="37" t="s">
        <v>236</v>
      </c>
      <c r="Q32" s="32" t="e">
        <f aca="false">SUM(VLOOKUP(L32,$A$52:$B$76,2,FALSE()), VLOOKUP(M32,$A$52:$B$76,2,FALSE()), VLOOKUP(N32,$A$52:$B$76,2,FALSE()), VLOOKUP(O32,$A$52:$B$76,2,FALSE()), VLOOKUP(P32,$A$52:$B$76,2,FALSE()))</f>
        <v>#N/A</v>
      </c>
      <c r="R32" s="36" t="e">
        <f aca="false">(C32-$C$4)*$C$5+(D32-$D$4)*$D$5+(E32-$E$4)*$E$5+(F32-$F$4)*$F$5+(H32-$H$4)*$H$5+(I32-$I$4)*$I$5+(J32-$J$4)*$J$5+$K$4+Q32</f>
        <v>#VALUE!</v>
      </c>
    </row>
    <row r="33" customFormat="false" ht="13.8" hidden="false" customHeight="false" outlineLevel="0" collapsed="false">
      <c r="A33" s="32" t="s">
        <v>239</v>
      </c>
      <c r="B33" s="32" t="s">
        <v>204</v>
      </c>
      <c r="C33" s="33" t="n">
        <v>0</v>
      </c>
      <c r="D33" s="33" t="n">
        <v>0</v>
      </c>
      <c r="E33" s="34" t="n">
        <v>0</v>
      </c>
      <c r="F33" s="34" t="n">
        <v>0</v>
      </c>
      <c r="G33" s="35" t="s">
        <v>184</v>
      </c>
      <c r="H33" s="36" t="n">
        <v>1</v>
      </c>
      <c r="I33" s="36" t="n">
        <v>1</v>
      </c>
      <c r="J33" s="36" t="n">
        <v>1</v>
      </c>
      <c r="K33" s="32" t="s">
        <v>240</v>
      </c>
      <c r="L33" s="37" t="s">
        <v>206</v>
      </c>
      <c r="M33" s="37" t="s">
        <v>241</v>
      </c>
      <c r="N33" s="37" t="n">
        <v>0</v>
      </c>
      <c r="O33" s="37" t="n">
        <v>0</v>
      </c>
      <c r="P33" s="37" t="n">
        <v>0</v>
      </c>
      <c r="Q33" s="32" t="e">
        <f aca="false">SUM(VLOOKUP(L33,$A$52:$B$76,2,FALSE()), VLOOKUP(M33,$A$52:$B$76,2,FALSE()), VLOOKUP(N33,$A$52:$B$76,2,FALSE()), VLOOKUP(O33,$A$52:$B$76,2,FALSE()), VLOOKUP(P33,$A$52:$B$76,2,FALSE()))</f>
        <v>#N/A</v>
      </c>
      <c r="R33" s="36" t="e">
        <f aca="false">(C33-$C$4)*$C$5+(D33-$D$4)*$D$5+(E33-$E$4)*$E$5+(F33-$F$4)*$F$5+(H33-$H$4)*$H$5+(I33-$I$4)*$I$5+(J33-$J$4)*$J$5+$K$4+Q33</f>
        <v>#VALUE!</v>
      </c>
    </row>
    <row r="34" customFormat="false" ht="13.8" hidden="false" customHeight="false" outlineLevel="0" collapsed="false">
      <c r="A34" s="32" t="s">
        <v>242</v>
      </c>
      <c r="B34" s="32" t="s">
        <v>204</v>
      </c>
      <c r="C34" s="33" t="n">
        <v>0</v>
      </c>
      <c r="D34" s="33" t="n">
        <v>0</v>
      </c>
      <c r="E34" s="34" t="n">
        <v>0</v>
      </c>
      <c r="F34" s="34" t="n">
        <v>0</v>
      </c>
      <c r="G34" s="35" t="s">
        <v>3</v>
      </c>
      <c r="H34" s="36" t="n">
        <v>0</v>
      </c>
      <c r="I34" s="36" t="n">
        <v>0</v>
      </c>
      <c r="J34" s="36" t="n">
        <v>2</v>
      </c>
      <c r="K34" s="32" t="s">
        <v>206</v>
      </c>
      <c r="L34" s="37" t="s">
        <v>206</v>
      </c>
      <c r="M34" s="37" t="n">
        <v>0</v>
      </c>
      <c r="N34" s="37" t="n">
        <v>0</v>
      </c>
      <c r="O34" s="37" t="n">
        <v>0</v>
      </c>
      <c r="P34" s="37" t="n">
        <v>0</v>
      </c>
      <c r="Q34" s="32" t="e">
        <f aca="false">SUM(VLOOKUP(L34,$A$52:$B$76,2,FALSE()), VLOOKUP(M34,$A$52:$B$76,2,FALSE()), VLOOKUP(N34,$A$52:$B$76,2,FALSE()), VLOOKUP(O34,$A$52:$B$76,2,FALSE()), VLOOKUP(P34,$A$52:$B$76,2,FALSE()))</f>
        <v>#N/A</v>
      </c>
      <c r="R34" s="36" t="e">
        <f aca="false">(C34-$C$4)*$C$5+(D34-$D$4)*$D$5+(E34-$E$4)*$E$5+(F34-$F$4)*$F$5+(H34-$H$4)*$H$5+(I34-$I$4)*$I$5+(J34-$J$4)*$J$5+$K$4+Q34</f>
        <v>#VALUE!</v>
      </c>
    </row>
    <row r="35" customFormat="false" ht="13.8" hidden="false" customHeight="false" outlineLevel="0" collapsed="false">
      <c r="A35" s="32" t="s">
        <v>243</v>
      </c>
      <c r="B35" s="32" t="s">
        <v>204</v>
      </c>
      <c r="C35" s="33" t="n">
        <v>0</v>
      </c>
      <c r="D35" s="33" t="n">
        <v>0</v>
      </c>
      <c r="E35" s="34" t="n">
        <v>0</v>
      </c>
      <c r="F35" s="34" t="n">
        <v>0</v>
      </c>
      <c r="G35" s="35" t="s">
        <v>3</v>
      </c>
      <c r="H35" s="36" t="n">
        <v>0</v>
      </c>
      <c r="I35" s="36" t="n">
        <v>2</v>
      </c>
      <c r="J35" s="36" t="n">
        <v>2</v>
      </c>
      <c r="K35" s="32" t="s">
        <v>244</v>
      </c>
      <c r="L35" s="37" t="s">
        <v>206</v>
      </c>
      <c r="M35" s="37" t="s">
        <v>212</v>
      </c>
      <c r="N35" s="37" t="n">
        <v>0</v>
      </c>
      <c r="O35" s="37" t="n">
        <v>0</v>
      </c>
      <c r="P35" s="37" t="n">
        <v>0</v>
      </c>
      <c r="Q35" s="32" t="e">
        <f aca="false">SUM(VLOOKUP(L35,$A$52:$B$76,2,FALSE()), VLOOKUP(M35,$A$52:$B$76,2,FALSE()), VLOOKUP(N35,$A$52:$B$76,2,FALSE()), VLOOKUP(O35,$A$52:$B$76,2,FALSE()), VLOOKUP(P35,$A$52:$B$76,2,FALSE()))</f>
        <v>#N/A</v>
      </c>
      <c r="R35" s="36" t="e">
        <f aca="false">(C35-$C$4)*$C$5+(D35-$D$4)*$D$5+(E35-$E$4)*$E$5+(F35-$F$4)*$F$5+(H35-$H$4)*$H$5+(I35-$I$4)*$I$5+(J35-$J$4)*$J$5+$K$4+Q35</f>
        <v>#VALUE!</v>
      </c>
    </row>
    <row r="36" customFormat="false" ht="13.8" hidden="false" customHeight="false" outlineLevel="0" collapsed="false">
      <c r="A36" s="32" t="s">
        <v>245</v>
      </c>
      <c r="B36" s="32" t="s">
        <v>204</v>
      </c>
      <c r="C36" s="33" t="n">
        <v>0</v>
      </c>
      <c r="D36" s="33" t="n">
        <v>1</v>
      </c>
      <c r="E36" s="34" t="n">
        <v>-1</v>
      </c>
      <c r="F36" s="34" t="n">
        <v>0</v>
      </c>
      <c r="G36" s="35" t="s">
        <v>221</v>
      </c>
      <c r="H36" s="36" t="n">
        <v>2</v>
      </c>
      <c r="I36" s="36" t="n">
        <v>2</v>
      </c>
      <c r="J36" s="36" t="n">
        <v>2</v>
      </c>
      <c r="K36" s="32" t="s">
        <v>246</v>
      </c>
      <c r="L36" s="37" t="s">
        <v>206</v>
      </c>
      <c r="M36" s="37" t="s">
        <v>216</v>
      </c>
      <c r="N36" s="37" t="s">
        <v>211</v>
      </c>
      <c r="O36" s="37" t="s">
        <v>241</v>
      </c>
      <c r="P36" s="37" t="n">
        <v>0</v>
      </c>
      <c r="Q36" s="32" t="e">
        <f aca="false">SUM(VLOOKUP(L36,$A$52:$B$76,2,FALSE()), VLOOKUP(M36,$A$52:$B$76,2,FALSE()), VLOOKUP(N36,$A$52:$B$76,2,FALSE()), VLOOKUP(O36,$A$52:$B$76,2,FALSE()), VLOOKUP(P36,$A$52:$B$76,2,FALSE()))</f>
        <v>#N/A</v>
      </c>
      <c r="R36" s="36" t="e">
        <f aca="false">(C36-$C$4)*$C$5+(D36-$D$4)*$D$5+(E36-$E$4)*$E$5+(F36-$F$4)*$F$5+(H36-$H$4)*$H$5+(I36-$I$4)*$I$5+(J36-$J$4)*$J$5+$K$4+Q36</f>
        <v>#VALUE!</v>
      </c>
    </row>
    <row r="37" customFormat="false" ht="13.8" hidden="false" customHeight="false" outlineLevel="0" collapsed="false">
      <c r="A37" s="32" t="s">
        <v>247</v>
      </c>
      <c r="B37" s="32" t="s">
        <v>204</v>
      </c>
      <c r="C37" s="33" t="n">
        <v>0</v>
      </c>
      <c r="D37" s="33" t="n">
        <v>1</v>
      </c>
      <c r="E37" s="34" t="n">
        <v>0</v>
      </c>
      <c r="F37" s="34" t="n">
        <v>0</v>
      </c>
      <c r="G37" s="35" t="s">
        <v>3</v>
      </c>
      <c r="H37" s="36" t="n">
        <v>0</v>
      </c>
      <c r="I37" s="36" t="n">
        <v>1</v>
      </c>
      <c r="J37" s="36" t="n">
        <v>1</v>
      </c>
      <c r="K37" s="32" t="s">
        <v>248</v>
      </c>
      <c r="L37" s="37" t="s">
        <v>206</v>
      </c>
      <c r="M37" s="37" t="s">
        <v>210</v>
      </c>
      <c r="N37" s="37" t="s">
        <v>216</v>
      </c>
      <c r="O37" s="37" t="n">
        <v>0</v>
      </c>
      <c r="P37" s="37" t="n">
        <v>0</v>
      </c>
      <c r="Q37" s="32" t="e">
        <f aca="false">SUM(VLOOKUP(L37,$A$52:$B$76,2,FALSE()), VLOOKUP(M37,$A$52:$B$76,2,FALSE()), VLOOKUP(N37,$A$52:$B$76,2,FALSE()), VLOOKUP(O37,$A$52:$B$76,2,FALSE()), VLOOKUP(P37,$A$52:$B$76,2,FALSE()))</f>
        <v>#N/A</v>
      </c>
      <c r="R37" s="36" t="e">
        <f aca="false">(C37-$C$4)*$C$5+(D37-$D$4)*$D$5+(E37-$E$4)*$E$5+(F37-$F$4)*$F$5+(H37-$H$4)*$H$5+(I37-$I$4)*$I$5+(J37-$J$4)*$J$5+$K$4+Q37</f>
        <v>#VALUE!</v>
      </c>
    </row>
    <row r="38" customFormat="false" ht="13.8" hidden="false" customHeight="false" outlineLevel="0" collapsed="false">
      <c r="A38" s="32" t="s">
        <v>249</v>
      </c>
      <c r="B38" s="32" t="s">
        <v>204</v>
      </c>
      <c r="C38" s="33" t="n">
        <v>0</v>
      </c>
      <c r="D38" s="33" t="n">
        <v>2</v>
      </c>
      <c r="E38" s="34" t="n">
        <v>0</v>
      </c>
      <c r="F38" s="34" t="n">
        <v>1</v>
      </c>
      <c r="G38" s="35" t="s">
        <v>184</v>
      </c>
      <c r="H38" s="36" t="n">
        <v>1</v>
      </c>
      <c r="I38" s="36" t="n">
        <v>1</v>
      </c>
      <c r="J38" s="36" t="n">
        <v>1</v>
      </c>
      <c r="K38" s="32" t="s">
        <v>250</v>
      </c>
      <c r="L38" s="37" t="s">
        <v>206</v>
      </c>
      <c r="M38" s="37" t="s">
        <v>216</v>
      </c>
      <c r="N38" s="37" t="n">
        <v>0</v>
      </c>
      <c r="O38" s="37" t="s">
        <v>211</v>
      </c>
      <c r="P38" s="37" t="n">
        <v>0</v>
      </c>
      <c r="Q38" s="32" t="e">
        <f aca="false">SUM(VLOOKUP(L38,$A$52:$B$76,2,FALSE()), VLOOKUP(M38,$A$52:$B$76,2,FALSE()), VLOOKUP(N38,$A$52:$B$76,2,FALSE()), VLOOKUP(O38,$A$52:$B$76,2,FALSE()), VLOOKUP(P38,$A$52:$B$76,2,FALSE()))</f>
        <v>#N/A</v>
      </c>
      <c r="R38" s="36" t="e">
        <f aca="false">(C38-$C$4)*$C$5+(D38-$D$4)*$D$5+(E38-$E$4)*$E$5+(F38-$F$4)*$F$5+(H38-$H$4)*$H$5+(I38-$I$4)*$I$5+(J38-$J$4)*$J$5+$K$4+Q38</f>
        <v>#VALUE!</v>
      </c>
    </row>
    <row r="39" customFormat="false" ht="13.8" hidden="false" customHeight="false" outlineLevel="0" collapsed="false">
      <c r="A39" s="32" t="s">
        <v>251</v>
      </c>
      <c r="B39" s="32" t="s">
        <v>204</v>
      </c>
      <c r="C39" s="33" t="n">
        <v>0</v>
      </c>
      <c r="D39" s="33" t="n">
        <v>2</v>
      </c>
      <c r="E39" s="34" t="n">
        <v>0</v>
      </c>
      <c r="F39" s="34" t="n">
        <v>1</v>
      </c>
      <c r="G39" s="35" t="s">
        <v>3</v>
      </c>
      <c r="H39" s="36" t="n">
        <v>0</v>
      </c>
      <c r="I39" s="36" t="n">
        <v>1</v>
      </c>
      <c r="J39" s="36" t="n">
        <v>1</v>
      </c>
      <c r="K39" s="32" t="s">
        <v>252</v>
      </c>
      <c r="L39" s="37" t="s">
        <v>206</v>
      </c>
      <c r="M39" s="37" t="s">
        <v>216</v>
      </c>
      <c r="N39" s="37" t="n">
        <v>0</v>
      </c>
      <c r="O39" s="37" t="n">
        <v>0</v>
      </c>
      <c r="P39" s="37" t="n">
        <v>0</v>
      </c>
      <c r="Q39" s="32" t="e">
        <f aca="false">SUM(VLOOKUP(L39,$A$52:$B$76,2,FALSE()), VLOOKUP(M39,$A$52:$B$76,2,FALSE()), VLOOKUP(N39,$A$52:$B$76,2,FALSE()), VLOOKUP(O39,$A$52:$B$76,2,FALSE()), VLOOKUP(P39,$A$52:$B$76,2,FALSE()))</f>
        <v>#N/A</v>
      </c>
      <c r="R39" s="36" t="e">
        <f aca="false">(C39-$C$4)*$C$5+(D39-$D$4)*$D$5+(E39-$E$4)*$E$5+(F39-$F$4)*$F$5+(H39-$H$4)*$H$5+(I39-$I$4)*$I$5+(J39-$J$4)*$J$5+$K$4+Q39</f>
        <v>#VALUE!</v>
      </c>
    </row>
    <row r="40" customFormat="false" ht="13.8" hidden="false" customHeight="false" outlineLevel="0" collapsed="false">
      <c r="A40" s="32" t="s">
        <v>253</v>
      </c>
      <c r="B40" s="32" t="s">
        <v>204</v>
      </c>
      <c r="C40" s="33" t="n">
        <v>0</v>
      </c>
      <c r="D40" s="33" t="n">
        <v>0</v>
      </c>
      <c r="E40" s="34" t="n">
        <v>0</v>
      </c>
      <c r="F40" s="34" t="n">
        <v>1</v>
      </c>
      <c r="G40" s="35" t="s">
        <v>3</v>
      </c>
      <c r="H40" s="36" t="n">
        <v>0</v>
      </c>
      <c r="I40" s="36" t="n">
        <v>0</v>
      </c>
      <c r="J40" s="36" t="n">
        <v>1</v>
      </c>
      <c r="K40" s="32" t="s">
        <v>234</v>
      </c>
      <c r="L40" s="37" t="s">
        <v>206</v>
      </c>
      <c r="M40" s="37" t="s">
        <v>210</v>
      </c>
      <c r="N40" s="37" t="n">
        <v>0</v>
      </c>
      <c r="O40" s="37" t="n">
        <v>0</v>
      </c>
      <c r="P40" s="37" t="n">
        <v>0</v>
      </c>
      <c r="Q40" s="32" t="e">
        <f aca="false">SUM(VLOOKUP(L40,$A$52:$B$76,2,FALSE()), VLOOKUP(M40,$A$52:$B$76,2,FALSE()), VLOOKUP(N40,$A$52:$B$76,2,FALSE()), VLOOKUP(O40,$A$52:$B$76,2,FALSE()), VLOOKUP(P40,$A$52:$B$76,2,FALSE()))</f>
        <v>#N/A</v>
      </c>
      <c r="R40" s="36" t="e">
        <f aca="false">(C40-$C$4)*$C$5+(D40-$D$4)*$D$5+(E40-$E$4)*$E$5+(F40-$F$4)*$F$5+(H40-$H$4)*$H$5+(I40-$I$4)*$I$5+(J40-$J$4)*$J$5+$K$4+Q40</f>
        <v>#VALUE!</v>
      </c>
    </row>
    <row r="41" customFormat="false" ht="13.8" hidden="false" customHeight="false" outlineLevel="0" collapsed="false">
      <c r="A41" s="32" t="s">
        <v>254</v>
      </c>
      <c r="B41" s="32" t="s">
        <v>204</v>
      </c>
      <c r="C41" s="33" t="n">
        <v>0</v>
      </c>
      <c r="D41" s="33" t="n">
        <v>1</v>
      </c>
      <c r="E41" s="34" t="n">
        <v>0</v>
      </c>
      <c r="F41" s="34" t="n">
        <v>0</v>
      </c>
      <c r="G41" s="35" t="s">
        <v>3</v>
      </c>
      <c r="H41" s="36" t="n">
        <v>0</v>
      </c>
      <c r="I41" s="36" t="n">
        <v>0</v>
      </c>
      <c r="J41" s="36" t="n">
        <v>1</v>
      </c>
      <c r="K41" s="32" t="s">
        <v>255</v>
      </c>
      <c r="L41" s="37" t="s">
        <v>255</v>
      </c>
      <c r="M41" s="37" t="n">
        <v>0</v>
      </c>
      <c r="N41" s="37" t="n">
        <v>0</v>
      </c>
      <c r="O41" s="37" t="n">
        <v>0</v>
      </c>
      <c r="P41" s="37" t="n">
        <v>0</v>
      </c>
      <c r="Q41" s="32" t="e">
        <f aca="false">SUM(VLOOKUP(L41,$A$52:$B$76,2,FALSE()), VLOOKUP(M41,$A$52:$B$76,2,FALSE()), VLOOKUP(N41,$A$52:$B$76,2,FALSE()), VLOOKUP(O41,$A$52:$B$76,2,FALSE()), VLOOKUP(P41,$A$52:$B$76,2,FALSE()))</f>
        <v>#N/A</v>
      </c>
      <c r="R41" s="36" t="e">
        <f aca="false">(C41-$C$4)*$C$5+(D41-$D$4)*$D$5+(E41-$E$4)*$E$5+(F41-$F$4)*$F$5+(H41-$H$4)*$H$5+(I41-$I$4)*$I$5+(J41-$J$4)*$J$5+$K$4+Q41</f>
        <v>#VALUE!</v>
      </c>
    </row>
    <row r="42" customFormat="false" ht="13.8" hidden="false" customHeight="false" outlineLevel="0" collapsed="false">
      <c r="A42" s="32" t="s">
        <v>256</v>
      </c>
      <c r="B42" s="32" t="s">
        <v>204</v>
      </c>
      <c r="C42" s="33" t="n">
        <v>0</v>
      </c>
      <c r="D42" s="33" t="n">
        <v>1</v>
      </c>
      <c r="E42" s="34" t="n">
        <v>-1</v>
      </c>
      <c r="F42" s="34" t="n">
        <v>0</v>
      </c>
      <c r="G42" s="35" t="s">
        <v>214</v>
      </c>
      <c r="H42" s="36" t="n">
        <v>3</v>
      </c>
      <c r="I42" s="36" t="n">
        <v>1</v>
      </c>
      <c r="J42" s="36" t="n">
        <v>2</v>
      </c>
      <c r="K42" s="32" t="s">
        <v>257</v>
      </c>
      <c r="L42" s="37" t="s">
        <v>206</v>
      </c>
      <c r="M42" s="37" t="s">
        <v>216</v>
      </c>
      <c r="N42" s="37" t="s">
        <v>211</v>
      </c>
      <c r="O42" s="37" t="s">
        <v>258</v>
      </c>
      <c r="P42" s="37"/>
      <c r="Q42" s="32" t="e">
        <f aca="false">SUM(VLOOKUP(L42,$A$52:$B$76,2,FALSE()), VLOOKUP(M42,$A$52:$B$76,2,FALSE()), VLOOKUP(N42,$A$52:$B$76,2,FALSE()), VLOOKUP(O42,$A$52:$B$76,2,FALSE()), VLOOKUP(P42,$A$52:$B$76,2,FALSE()))</f>
        <v>#N/A</v>
      </c>
      <c r="R42" s="36" t="e">
        <f aca="false">(C42-$C$4)*$C$5+(D42-$D$4)*$D$5+(E42-$E$4)*$E$5+(F42-$F$4)*$F$5+(H42-$H$4)*$H$5+(I42-$I$4)*$I$5+(J42-$J$4)*$J$5+$K$4+Q42</f>
        <v>#VALUE!</v>
      </c>
    </row>
    <row r="43" customFormat="false" ht="13.8" hidden="false" customHeight="false" outlineLevel="0" collapsed="false">
      <c r="A43" s="32" t="s">
        <v>259</v>
      </c>
      <c r="B43" s="32" t="s">
        <v>204</v>
      </c>
      <c r="C43" s="33" t="n">
        <v>0</v>
      </c>
      <c r="D43" s="33" t="n">
        <v>1</v>
      </c>
      <c r="E43" s="34" t="n">
        <v>-1</v>
      </c>
      <c r="F43" s="34" t="n">
        <v>0</v>
      </c>
      <c r="G43" s="35" t="s">
        <v>221</v>
      </c>
      <c r="H43" s="36" t="n">
        <v>2</v>
      </c>
      <c r="I43" s="36" t="n">
        <v>1</v>
      </c>
      <c r="J43" s="36" t="n">
        <v>2</v>
      </c>
      <c r="K43" s="32" t="s">
        <v>250</v>
      </c>
      <c r="L43" s="37" t="s">
        <v>206</v>
      </c>
      <c r="M43" s="37" t="s">
        <v>216</v>
      </c>
      <c r="N43" s="37" t="s">
        <v>211</v>
      </c>
      <c r="O43" s="37" t="n">
        <v>0</v>
      </c>
      <c r="P43" s="37" t="n">
        <v>0</v>
      </c>
      <c r="Q43" s="32" t="e">
        <f aca="false">SUM(VLOOKUP(L43,$A$52:$B$76,2,FALSE()), VLOOKUP(M43,$A$52:$B$76,2,FALSE()), VLOOKUP(N43,$A$52:$B$76,2,FALSE()), VLOOKUP(O43,$A$52:$B$76,2,FALSE()), VLOOKUP(P43,$A$52:$B$76,2,FALSE()))</f>
        <v>#N/A</v>
      </c>
      <c r="R43" s="36" t="e">
        <f aca="false">(C43-$C$4)*$C$5+(D43-$D$4)*$D$5+(E43-$E$4)*$E$5+(F43-$F$4)*$F$5+(H43-$H$4)*$H$5+(I43-$I$4)*$I$5+(J43-$J$4)*$J$5+$K$4+Q43</f>
        <v>#VALUE!</v>
      </c>
    </row>
    <row r="44" customFormat="false" ht="13.8" hidden="false" customHeight="false" outlineLevel="0" collapsed="false">
      <c r="A44" s="32" t="s">
        <v>260</v>
      </c>
      <c r="B44" s="32" t="s">
        <v>204</v>
      </c>
      <c r="C44" s="33" t="n">
        <v>0</v>
      </c>
      <c r="D44" s="33" t="n">
        <v>1</v>
      </c>
      <c r="E44" s="34" t="n">
        <v>-1</v>
      </c>
      <c r="F44" s="34" t="n">
        <v>0</v>
      </c>
      <c r="G44" s="35" t="s">
        <v>214</v>
      </c>
      <c r="H44" s="36" t="n">
        <v>3</v>
      </c>
      <c r="I44" s="36" t="n">
        <v>2</v>
      </c>
      <c r="J44" s="36" t="n">
        <v>2</v>
      </c>
      <c r="K44" s="32" t="s">
        <v>246</v>
      </c>
      <c r="L44" s="37" t="s">
        <v>206</v>
      </c>
      <c r="M44" s="37" t="s">
        <v>241</v>
      </c>
      <c r="N44" s="37" t="s">
        <v>211</v>
      </c>
      <c r="O44" s="37" t="s">
        <v>216</v>
      </c>
      <c r="P44" s="37" t="n">
        <v>0</v>
      </c>
      <c r="Q44" s="32" t="e">
        <f aca="false">SUM(VLOOKUP(L44,$A$52:$B$76,2,FALSE()), VLOOKUP(M44,$A$52:$B$76,2,FALSE()), VLOOKUP(N44,$A$52:$B$76,2,FALSE()), VLOOKUP(O44,$A$52:$B$76,2,FALSE()), VLOOKUP(P44,$A$52:$B$76,2,FALSE()))</f>
        <v>#N/A</v>
      </c>
      <c r="R44" s="36" t="e">
        <f aca="false">(C44-$C$4)*$C$5+(D44-$D$4)*$D$5+(E44-$E$4)*$E$5+(F44-$F$4)*$F$5+(H44-$H$4)*$H$5+(I44-$I$4)*$I$5+(J44-$J$4)*$J$5+$K$4+Q44</f>
        <v>#VALUE!</v>
      </c>
    </row>
    <row r="49" customFormat="false" ht="12.8" hidden="false" customHeight="false" outlineLevel="0" collapsed="false">
      <c r="J49" s="3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74"/>
  <sheetViews>
    <sheetView showFormulas="false" showGridLines="true" showRowColHeaders="true" showZeros="true" rightToLeft="false" tabSelected="false" showOutlineSymbols="true" defaultGridColor="true" view="normal" topLeftCell="BD1" colorId="64" zoomScale="85" zoomScaleNormal="85" zoomScalePageLayoutView="100" workbookViewId="0">
      <selection pane="topLeft" activeCell="BF27" activeCellId="0" sqref="1:1048576"/>
    </sheetView>
  </sheetViews>
  <sheetFormatPr defaultColWidth="20.73046875" defaultRowHeight="12.8" zeroHeight="false" outlineLevelRow="0" outlineLevelCol="0"/>
  <cols>
    <col collapsed="false" customWidth="true" hidden="false" outlineLevel="0" max="3" min="3" style="0" width="15.05"/>
    <col collapsed="false" customWidth="true" hidden="false" outlineLevel="0" max="4" min="4" style="0" width="8.41"/>
    <col collapsed="false" customWidth="true" hidden="false" outlineLevel="0" max="5" min="5" style="0" width="22.81"/>
    <col collapsed="false" customWidth="true" hidden="false" outlineLevel="0" max="7" min="6" style="0" width="53.07"/>
    <col collapsed="false" customWidth="true" hidden="false" outlineLevel="0" max="8" min="8" style="0" width="10.84"/>
    <col collapsed="false" customWidth="true" hidden="false" outlineLevel="0" max="9" min="9" style="0" width="43.69"/>
    <col collapsed="false" customWidth="true" hidden="false" outlineLevel="0" max="10" min="10" style="0" width="59.06"/>
    <col collapsed="false" customWidth="true" hidden="false" outlineLevel="0" max="11" min="11" style="0" width="31.39"/>
    <col collapsed="false" customWidth="true" hidden="false" outlineLevel="0" max="12" min="12" style="0" width="37.37"/>
    <col collapsed="false" customWidth="true" hidden="false" outlineLevel="0" max="13" min="13" style="0" width="38.83"/>
    <col collapsed="false" customWidth="true" hidden="false" outlineLevel="0" max="14" min="14" style="0" width="35.59"/>
    <col collapsed="false" customWidth="true" hidden="false" outlineLevel="0" max="15" min="15" style="0" width="27.66"/>
    <col collapsed="false" customWidth="true" hidden="false" outlineLevel="0" max="16" min="16" style="0" width="50.48"/>
    <col collapsed="false" customWidth="true" hidden="false" outlineLevel="0" max="18" min="17" style="0" width="44.49"/>
    <col collapsed="false" customWidth="true" hidden="false" outlineLevel="0" max="19" min="19" style="0" width="33.49"/>
    <col collapsed="false" customWidth="true" hidden="false" outlineLevel="0" max="20" min="20" style="0" width="31.39"/>
    <col collapsed="false" customWidth="true" hidden="false" outlineLevel="0" max="21" min="21" style="0" width="37.21"/>
    <col collapsed="false" customWidth="true" hidden="false" outlineLevel="0" max="22" min="22" style="0" width="25.89"/>
    <col collapsed="false" customWidth="true" hidden="false" outlineLevel="0" max="23" min="23" style="0" width="27.66"/>
    <col collapsed="false" customWidth="true" hidden="false" outlineLevel="0" max="24" min="24" style="0" width="37.37"/>
    <col collapsed="false" customWidth="true" hidden="false" outlineLevel="0" max="25" min="25" style="0" width="32.04"/>
    <col collapsed="false" customWidth="true" hidden="false" outlineLevel="0" max="26" min="26" style="0" width="38.02"/>
    <col collapsed="false" customWidth="true" hidden="false" outlineLevel="0" max="27" min="27" style="0" width="31.55"/>
    <col collapsed="false" customWidth="true" hidden="false" outlineLevel="0" max="28" min="28" style="0" width="27.66"/>
    <col collapsed="false" customWidth="true" hidden="false" outlineLevel="0" max="29" min="29" style="0" width="30.42"/>
    <col collapsed="false" customWidth="true" hidden="false" outlineLevel="0" max="30" min="30" style="0" width="32.53"/>
    <col collapsed="false" customWidth="true" hidden="false" outlineLevel="0" max="31" min="31" style="0" width="44.33"/>
    <col collapsed="false" customWidth="true" hidden="false" outlineLevel="0" max="32" min="32" style="0" width="35.27"/>
    <col collapsed="false" customWidth="true" hidden="false" outlineLevel="0" max="33" min="33" style="0" width="29.44"/>
    <col collapsed="false" customWidth="true" hidden="false" outlineLevel="0" max="34" min="34" style="0" width="33.65"/>
    <col collapsed="false" customWidth="true" hidden="false" outlineLevel="0" max="35" min="35" style="0" width="48.06"/>
    <col collapsed="false" customWidth="true" hidden="false" outlineLevel="0" max="36" min="36" style="0" width="22.16"/>
    <col collapsed="false" customWidth="true" hidden="false" outlineLevel="0" max="37" min="37" style="0" width="27.66"/>
    <col collapsed="false" customWidth="true" hidden="false" outlineLevel="0" max="38" min="38" style="0" width="27.5"/>
    <col collapsed="false" customWidth="true" hidden="false" outlineLevel="0" max="39" min="39" style="0" width="48.54"/>
    <col collapsed="false" customWidth="true" hidden="false" outlineLevel="0" max="40" min="40" style="0" width="40.61"/>
    <col collapsed="false" customWidth="true" hidden="false" outlineLevel="0" max="41" min="41" style="0" width="22.97"/>
    <col collapsed="false" customWidth="true" hidden="false" outlineLevel="0" max="42" min="42" style="0" width="33.17"/>
    <col collapsed="false" customWidth="true" hidden="false" outlineLevel="0" max="43" min="43" style="0" width="28.64"/>
    <col collapsed="false" customWidth="true" hidden="false" outlineLevel="0" max="44" min="44" style="0" width="36.24"/>
    <col collapsed="false" customWidth="true" hidden="false" outlineLevel="0" max="45" min="45" style="0" width="34.78"/>
    <col collapsed="false" customWidth="true" hidden="false" outlineLevel="0" max="46" min="46" style="0" width="29.12"/>
    <col collapsed="false" customWidth="true" hidden="false" outlineLevel="0" max="47" min="47" style="0" width="33.65"/>
    <col collapsed="false" customWidth="true" hidden="false" outlineLevel="0" max="48" min="48" style="0" width="46.92"/>
    <col collapsed="false" customWidth="true" hidden="false" outlineLevel="0" max="49" min="49" style="0" width="34.78"/>
    <col collapsed="false" customWidth="true" hidden="false" outlineLevel="0" max="50" min="50" style="0" width="24.92"/>
    <col collapsed="false" customWidth="true" hidden="false" outlineLevel="0" max="51" min="51" style="0" width="31.55"/>
    <col collapsed="false" customWidth="true" hidden="false" outlineLevel="0" max="52" min="52" style="0" width="29.44"/>
    <col collapsed="false" customWidth="true" hidden="false" outlineLevel="0" max="53" min="53" style="0" width="35.92"/>
    <col collapsed="false" customWidth="true" hidden="false" outlineLevel="0" max="54" min="54" style="0" width="35.12"/>
    <col collapsed="false" customWidth="true" hidden="false" outlineLevel="0" max="55" min="55" style="0" width="40.13"/>
    <col collapsed="false" customWidth="true" hidden="false" outlineLevel="0" max="56" min="56" style="0" width="28.8"/>
    <col collapsed="false" customWidth="true" hidden="false" outlineLevel="0" max="57" min="57" style="0" width="54.53"/>
    <col collapsed="false" customWidth="true" hidden="false" outlineLevel="0" max="58" min="58" style="0" width="41.1"/>
    <col collapsed="false" customWidth="true" hidden="false" outlineLevel="0" max="59" min="59" style="0" width="36.72"/>
    <col collapsed="false" customWidth="true" hidden="false" outlineLevel="0" max="60" min="60" style="0" width="32.53"/>
    <col collapsed="false" customWidth="true" hidden="false" outlineLevel="0" max="61" min="61" style="0" width="28.8"/>
    <col collapsed="false" customWidth="true" hidden="false" outlineLevel="0" max="62" min="62" style="0" width="36.72"/>
    <col collapsed="false" customWidth="true" hidden="false" outlineLevel="0" max="63" min="63" style="0" width="32.36"/>
    <col collapsed="false" customWidth="true" hidden="false" outlineLevel="0" max="64" min="64" style="0" width="25.89"/>
    <col collapsed="false" customWidth="true" hidden="false" outlineLevel="0" max="65" min="65" style="0" width="49.35"/>
    <col collapsed="false" customWidth="true" hidden="false" outlineLevel="0" max="66" min="66" style="0" width="36.24"/>
    <col collapsed="false" customWidth="true" hidden="false" outlineLevel="0" max="67" min="67" style="0" width="41.1"/>
    <col collapsed="false" customWidth="true" hidden="false" outlineLevel="0" max="68" min="68" style="0" width="54.53"/>
    <col collapsed="false" customWidth="true" hidden="false" outlineLevel="0" max="69" min="69" style="0" width="37.54"/>
    <col collapsed="false" customWidth="true" hidden="false" outlineLevel="0" max="70" min="70" style="0" width="38.51"/>
    <col collapsed="false" customWidth="true" hidden="false" outlineLevel="0" max="71" min="71" style="0" width="34.13"/>
    <col collapsed="false" customWidth="true" hidden="false" outlineLevel="0" max="72" min="72" style="0" width="33.49"/>
    <col collapsed="false" customWidth="true" hidden="false" outlineLevel="0" max="73" min="73" style="0" width="36.72"/>
    <col collapsed="false" customWidth="true" hidden="false" outlineLevel="0" max="74" min="74" style="0" width="33"/>
    <col collapsed="false" customWidth="true" hidden="false" outlineLevel="0" max="75" min="75" style="0" width="29.12"/>
    <col collapsed="false" customWidth="true" hidden="false" outlineLevel="0" max="76" min="76" style="0" width="42.4"/>
    <col collapsed="false" customWidth="true" hidden="false" outlineLevel="0" max="77" min="77" style="0" width="27.19"/>
    <col collapsed="false" customWidth="true" hidden="false" outlineLevel="0" max="78" min="78" style="0" width="40.45"/>
    <col collapsed="false" customWidth="true" hidden="false" outlineLevel="0" max="79" min="79" style="0" width="28.15"/>
    <col collapsed="false" customWidth="true" hidden="false" outlineLevel="0" max="80" min="80" style="0" width="39.16"/>
  </cols>
  <sheetData>
    <row r="1" customFormat="false" ht="13.8" hidden="false" customHeight="false" outlineLevel="0" collapsed="false">
      <c r="A1" s="39" t="s">
        <v>261</v>
      </c>
      <c r="B1" s="39" t="s">
        <v>262</v>
      </c>
      <c r="C1" s="39" t="s">
        <v>263</v>
      </c>
      <c r="D1" s="39" t="s">
        <v>264</v>
      </c>
      <c r="E1" s="39" t="s">
        <v>265</v>
      </c>
      <c r="F1" s="39" t="s">
        <v>266</v>
      </c>
      <c r="G1" s="39" t="s">
        <v>267</v>
      </c>
      <c r="H1" s="39" t="s">
        <v>268</v>
      </c>
      <c r="I1" s="39" t="s">
        <v>19</v>
      </c>
      <c r="J1" s="39" t="s">
        <v>22</v>
      </c>
      <c r="K1" s="39" t="s">
        <v>24</v>
      </c>
      <c r="L1" s="39" t="s">
        <v>25</v>
      </c>
      <c r="M1" s="39" t="s">
        <v>29</v>
      </c>
      <c r="N1" s="39" t="s">
        <v>30</v>
      </c>
      <c r="O1" s="39" t="s">
        <v>27</v>
      </c>
      <c r="P1" s="39" t="s">
        <v>31</v>
      </c>
      <c r="Q1" s="39" t="s">
        <v>32</v>
      </c>
      <c r="R1" s="39" t="s">
        <v>269</v>
      </c>
      <c r="S1" s="39" t="s">
        <v>33</v>
      </c>
      <c r="T1" s="39" t="s">
        <v>38</v>
      </c>
      <c r="U1" s="39" t="s">
        <v>40</v>
      </c>
      <c r="V1" s="39" t="s">
        <v>42</v>
      </c>
      <c r="W1" s="39" t="s">
        <v>43</v>
      </c>
      <c r="X1" s="39" t="s">
        <v>44</v>
      </c>
      <c r="Y1" s="39" t="s">
        <v>45</v>
      </c>
      <c r="Z1" s="39" t="s">
        <v>46</v>
      </c>
      <c r="AA1" s="39" t="s">
        <v>48</v>
      </c>
      <c r="AB1" s="39" t="s">
        <v>49</v>
      </c>
      <c r="AC1" s="39" t="s">
        <v>52</v>
      </c>
      <c r="AD1" s="39" t="s">
        <v>53</v>
      </c>
      <c r="AE1" s="39" t="s">
        <v>55</v>
      </c>
      <c r="AF1" s="39" t="s">
        <v>56</v>
      </c>
      <c r="AG1" s="39" t="s">
        <v>57</v>
      </c>
      <c r="AH1" s="39" t="s">
        <v>60</v>
      </c>
      <c r="AI1" s="39" t="s">
        <v>61</v>
      </c>
      <c r="AJ1" s="39" t="s">
        <v>58</v>
      </c>
      <c r="AK1" s="39" t="s">
        <v>62</v>
      </c>
      <c r="AL1" s="39" t="s">
        <v>65</v>
      </c>
      <c r="AM1" s="39" t="s">
        <v>66</v>
      </c>
      <c r="AN1" s="39" t="s">
        <v>68</v>
      </c>
      <c r="AO1" s="39" t="s">
        <v>69</v>
      </c>
      <c r="AP1" s="39" t="s">
        <v>70</v>
      </c>
      <c r="AQ1" s="39" t="s">
        <v>73</v>
      </c>
      <c r="AR1" s="39" t="s">
        <v>74</v>
      </c>
      <c r="AS1" s="39" t="s">
        <v>75</v>
      </c>
      <c r="AT1" s="39" t="s">
        <v>78</v>
      </c>
      <c r="AU1" s="39" t="s">
        <v>76</v>
      </c>
      <c r="AV1" s="39" t="s">
        <v>77</v>
      </c>
      <c r="AW1" s="39" t="s">
        <v>79</v>
      </c>
      <c r="AX1" s="39" t="s">
        <v>82</v>
      </c>
      <c r="AY1" s="39" t="s">
        <v>85</v>
      </c>
      <c r="AZ1" s="39" t="s">
        <v>86</v>
      </c>
      <c r="BA1" s="39" t="s">
        <v>87</v>
      </c>
      <c r="BB1" s="39" t="s">
        <v>91</v>
      </c>
      <c r="BC1" s="39" t="s">
        <v>88</v>
      </c>
      <c r="BD1" s="39" t="s">
        <v>92</v>
      </c>
      <c r="BE1" s="39" t="s">
        <v>93</v>
      </c>
      <c r="BF1" s="39" t="s">
        <v>94</v>
      </c>
      <c r="BG1" s="39" t="s">
        <v>95</v>
      </c>
      <c r="BH1" s="39" t="s">
        <v>98</v>
      </c>
      <c r="BI1" s="39" t="s">
        <v>99</v>
      </c>
      <c r="BJ1" s="39" t="s">
        <v>101</v>
      </c>
      <c r="BK1" s="39" t="s">
        <v>102</v>
      </c>
      <c r="BL1" s="39" t="s">
        <v>103</v>
      </c>
      <c r="BM1" s="39" t="s">
        <v>104</v>
      </c>
      <c r="BN1" s="39" t="s">
        <v>105</v>
      </c>
      <c r="BO1" s="39" t="s">
        <v>106</v>
      </c>
      <c r="BP1" s="39" t="s">
        <v>108</v>
      </c>
      <c r="BQ1" s="39" t="s">
        <v>109</v>
      </c>
      <c r="BR1" s="39" t="s">
        <v>110</v>
      </c>
      <c r="BS1" s="39" t="s">
        <v>111</v>
      </c>
      <c r="BT1" s="39" t="s">
        <v>112</v>
      </c>
      <c r="BU1" s="39" t="s">
        <v>113</v>
      </c>
      <c r="BV1" s="39" t="s">
        <v>114</v>
      </c>
      <c r="BW1" s="39" t="s">
        <v>115</v>
      </c>
      <c r="BX1" s="39" t="s">
        <v>117</v>
      </c>
      <c r="BY1" s="39" t="s">
        <v>118</v>
      </c>
      <c r="BZ1" s="39" t="s">
        <v>119</v>
      </c>
      <c r="CA1" s="39" t="s">
        <v>120</v>
      </c>
      <c r="CB1" s="39" t="s">
        <v>121</v>
      </c>
    </row>
    <row r="2" customFormat="false" ht="12.8" hidden="false" customHeight="false" outlineLevel="0" collapsed="false">
      <c r="I2" s="11"/>
      <c r="J2" s="11"/>
      <c r="K2" s="11"/>
      <c r="L2" s="11"/>
      <c r="M2" s="11"/>
      <c r="N2" s="11"/>
      <c r="O2" s="11"/>
      <c r="P2" s="11"/>
      <c r="Q2" s="11"/>
      <c r="R2" s="11"/>
      <c r="S2" s="11"/>
      <c r="T2" s="11"/>
    </row>
    <row r="3" customFormat="false" ht="13.8" hidden="false" customHeight="false" outlineLevel="0" collapsed="false">
      <c r="I3" s="40" t="str">
        <f aca="false">CONCATENATE(I$1,"_","Weaponry")</f>
        <v>Empire_State_Troop_Weaponry</v>
      </c>
      <c r="J3" s="40" t="str">
        <f aca="false">CONCATENATE(J$1,"_","Weaponry")</f>
        <v>Empire_State_Troop_Skirmisher_Weaponry</v>
      </c>
      <c r="K3" s="40" t="str">
        <f aca="false">CONCATENATE(K$1,"_","Weaponry")</f>
        <v>Reiksguard_Weaponry</v>
      </c>
      <c r="L3" s="40" t="str">
        <f aca="false">CONCATENATE(L$1,"_","Weaponry")</f>
        <v>Empire_Captain_Weaponry</v>
      </c>
      <c r="M3" s="40" t="str">
        <f aca="false">CONCATENATE(M$1,"_","Weaponry")</f>
        <v>Master_Engineer_Weaponry</v>
      </c>
      <c r="N3" s="40" t="str">
        <f aca="false">CONCATENATE(N$1,"_","Weaponry")</f>
        <v>Counts_Guard_Weaponry</v>
      </c>
      <c r="O3" s="40" t="str">
        <f aca="false">CONCATENATE(O$1,"_","Weaponry")</f>
        <v>Halfling_Weaponry</v>
      </c>
      <c r="P3" s="40" t="str">
        <f aca="false">CONCATENATE(P$1,"_","Weaponry")</f>
        <v>Mounted_Empire_Captain_Weaponry</v>
      </c>
      <c r="Q3" s="40" t="str">
        <f aca="false">CONCATENATE(Q$1,"_","Weaponry")</f>
        <v>Mounted_Reiksguard_Weaponry</v>
      </c>
      <c r="R3" s="40" t="str">
        <f aca="false">CONCATENATE(R$1,"_","Weaponry")</f>
        <v>Witch_Hunter_Weaponry</v>
      </c>
      <c r="S3" s="40" t="str">
        <f aca="false">CONCATENATE(S$1,"_","Weaponry")</f>
        <v>Swordmaster_Weaponry</v>
      </c>
      <c r="T3" s="40" t="str">
        <f aca="false">CONCATENATE(T$1,"_","Weaponry")</f>
        <v>White_Lion_Weaponry</v>
      </c>
      <c r="U3" s="40" t="str">
        <f aca="false">CONCATENATE(U$1,"_","Weaponry")</f>
        <v>Phoenix_Guard_Weaponry</v>
      </c>
      <c r="V3" s="40" t="str">
        <f aca="false">CONCATENATE(V$1,"_","Weaponry")</f>
        <v>Archer_Weaponry</v>
      </c>
      <c r="W3" s="40" t="str">
        <f aca="false">CONCATENATE(W$1,"_","Weaponry")</f>
        <v>Noble_Weaponry</v>
      </c>
      <c r="X3" s="40" t="str">
        <f aca="false">CONCATENATE(X$1,"_","Weaponry")</f>
        <v>Mounted_Noble_Weaponry</v>
      </c>
      <c r="Y3" s="40" t="str">
        <f aca="false">CONCATENATE(Y$1,"_","Weaponry")</f>
        <v>Silver_Helm_Weaponry</v>
      </c>
      <c r="Z3" s="40" t="str">
        <f aca="false">CONCATENATE(Z$1,"_","Weaponry")</f>
        <v>Shadow_Warrior_Weaponry</v>
      </c>
      <c r="AA3" s="40" t="str">
        <f aca="false">CONCATENATE(AA$1,"_","Weaponry")</f>
        <v>Sea_Guard_Weaponry</v>
      </c>
      <c r="AB3" s="40" t="str">
        <f aca="false">CONCATENATE(AB$1,"_","Weaponry")</f>
        <v>Big_'Un_Weaponry</v>
      </c>
      <c r="AC3" s="40" t="str">
        <f aca="false">CONCATENATE(AC$1,"_","Weaponry")</f>
        <v>Black_Orc_Weaponry</v>
      </c>
      <c r="AD3" s="40" t="str">
        <f aca="false">CONCATENATE(AD$1,"_","Weaponry")</f>
        <v>Savage_orc_Weaponry</v>
      </c>
      <c r="AE3" s="40" t="str">
        <f aca="false">CONCATENATE(AE$1,"_","Weaponry")</f>
        <v>Savage_Orc_Big_Un_Weaponry</v>
      </c>
      <c r="AF3" s="40" t="str">
        <f aca="false">CONCATENATE(AF$1,"_","Weaponry")</f>
        <v>Orc_Big_Boss_Weaponry</v>
      </c>
      <c r="AG3" s="40" t="str">
        <f aca="false">CONCATENATE(AG$1,"_","Weaponry")</f>
        <v>Arrer_Boy_Weaponry</v>
      </c>
      <c r="AH3" s="40" t="str">
        <f aca="false">CONCATENATE(AH$1,"_","Weaponry")</f>
        <v>Night_Goblin_Weaponry</v>
      </c>
      <c r="AI3" s="40" t="str">
        <f aca="false">CONCATENATE(AI$1,"_","Weaponry")</f>
        <v>Night_Goblin_Big_Boss_Weaponry</v>
      </c>
      <c r="AJ3" s="40" t="str">
        <f aca="false">CONCATENATE(AJ$1,"_","Weaponry")</f>
        <v>Troll_Weaponry</v>
      </c>
      <c r="AK3" s="40" t="str">
        <f aca="false">CONCATENATE(AK$1,"_","Weaponry")</f>
        <v>Peasant_Weaponry</v>
      </c>
      <c r="AL3" s="40" t="str">
        <f aca="false">CONCATENATE(AL$1,"_","Weaponry")</f>
        <v>Bowman_Weaponry</v>
      </c>
      <c r="AM3" s="40" t="str">
        <f aca="false">CONCATENATE(AM$1,"_","Weaponry")</f>
        <v>Brettonian_Foot_Knight_Weaponry</v>
      </c>
      <c r="AN3" s="40" t="str">
        <f aca="false">CONCATENATE(AN$1,"_","Weaponry")</f>
        <v>Brettonian_Knight_Weaponry</v>
      </c>
      <c r="AO3" s="40" t="str">
        <f aca="false">CONCATENATE(AO$1,"_","Weaponry")</f>
        <v>Duke_Weaponry</v>
      </c>
      <c r="AP3" s="40" t="str">
        <f aca="false">CONCATENATE(AP$1,"_","Weaponry")</f>
        <v>Skavenslave_Weaponry</v>
      </c>
      <c r="AQ3" s="40" t="str">
        <f aca="false">CONCATENATE(AQ$1,"_","Weaponry")</f>
        <v>Clan_Rat_Weaponry</v>
      </c>
      <c r="AR3" s="40" t="str">
        <f aca="false">CONCATENATE(AR$1,"_","Weaponry")</f>
        <v>Gutter_Runner_Weaponry</v>
      </c>
      <c r="AS3" s="40" t="str">
        <f aca="false">CONCATENATE(AS$1,"_","Weaponry")</f>
        <v>Storm_Vermin_Weaponry</v>
      </c>
      <c r="AT3" s="40" t="str">
        <f aca="false">CONCATENATE(AT$1,"_","Weaponry")</f>
        <v>Rat_Ogre_Weaponry</v>
      </c>
      <c r="AU3" s="40" t="str">
        <f aca="false">CONCATENATE(AU$1,"_","Weaponry")</f>
        <v>Claw_Leader_Weaponry</v>
      </c>
      <c r="AV3" s="40" t="str">
        <f aca="false">CONCATENATE(AV$1,"_","Weaponry")</f>
        <v>Mounted_Claw_Leader_Weaponry</v>
      </c>
      <c r="AW3" s="40" t="str">
        <f aca="false">CONCATENATE(AW$1,"_","Weaponry")</f>
        <v>Dwarf_Warrior_Weaponry</v>
      </c>
      <c r="AX3" s="40" t="str">
        <f aca="false">CONCATENATE(AX$1,"_","Weaponry")</f>
        <v>Slayer_Weaponry</v>
      </c>
      <c r="AY3" s="40" t="str">
        <f aca="false">CONCATENATE(AY$1,"_","Weaponry")</f>
        <v>Ironbreaker_Weaponry</v>
      </c>
      <c r="AZ3" s="40" t="str">
        <f aca="false">CONCATENATE(AZ$1,"_","Weaponry")</f>
        <v>Hammerer_Weaponry</v>
      </c>
      <c r="BA3" s="40" t="str">
        <f aca="false">CONCATENATE(BA$1,"_","Weaponry")</f>
        <v>Dwarf_Captain_Weaponry</v>
      </c>
      <c r="BB3" s="40" t="str">
        <f aca="false">CONCATENATE(BB$1,"_","Weaponry")</f>
        <v>Chaos_Knight_Weaponry</v>
      </c>
      <c r="BC3" s="40" t="str">
        <f aca="false">CONCATENATE(BC$1,"_","Weaponry")</f>
        <v>Warrior_of_Chaos_Weaponry</v>
      </c>
      <c r="BD3" s="40" t="str">
        <f aca="false">CONCATENATE(BD$1,"_","Weaponry")</f>
        <v>Marauder_Weaponry</v>
      </c>
      <c r="BE3" s="40" t="str">
        <f aca="false">CONCATENATE(BE$1,"_","Weaponry")</f>
        <v>Mounted_Exalted_Champion_Weaponry</v>
      </c>
      <c r="BF3" s="40" t="str">
        <f aca="false">CONCATENATE(BF$1,"_","Weaponry")</f>
        <v>Exalted_Champion_Weaponry</v>
      </c>
      <c r="BG3" s="40" t="str">
        <f aca="false">CONCATENATE(BG$1,"_","Weaponry")</f>
        <v>Dark_Elf_Warrior_Weaponry</v>
      </c>
      <c r="BH3" s="40" t="str">
        <f aca="false">CONCATENATE(BH$1,"_","Weaponry")</f>
        <v>Dreadknight_Weaponry</v>
      </c>
      <c r="BI3" s="40" t="str">
        <f aca="false">CONCATENATE(BI$1,"_","Weaponry")</f>
        <v>Witch_Elf_Weaponry</v>
      </c>
      <c r="BJ3" s="40" t="str">
        <f aca="false">CONCATENATE(BJ$1,"_","Weaponry")</f>
        <v>Dark_Elf_Corsair_Weaponry</v>
      </c>
      <c r="BK3" s="40" t="str">
        <f aca="false">CONCATENATE(BK$1,"_","Weaponry")</f>
        <v>Executioner_Weaponry</v>
      </c>
      <c r="BL3" s="40" t="str">
        <f aca="false">CONCATENATE(BL$1,"_","Weaponry")</f>
        <v>Shade_Weaponry</v>
      </c>
      <c r="BM3" s="40" t="str">
        <f aca="false">CONCATENATE(BM$1,"_","Weaponry")</f>
        <v>Mounted_Dark_Elf_Master_Weaponry</v>
      </c>
      <c r="BN3" s="40" t="str">
        <f aca="false">CONCATENATE(BN$1,"_","Weaponry")</f>
        <v>Dark_Elf_Master_Weaponry</v>
      </c>
      <c r="BO3" s="40" t="str">
        <f aca="false">CONCATENATE(BO$1,"_","Weaponry")</f>
        <v>Cathayan_Captain_Weaponry</v>
      </c>
      <c r="BP3" s="40" t="str">
        <f aca="false">CONCATENATE(BP$1,"_","Weaponry")</f>
        <v>Mounted_Cathayan_Captain_Weaponry</v>
      </c>
      <c r="BQ3" s="40" t="str">
        <f aca="false">CONCATENATE(BQ$1,"_","Weaponry")</f>
        <v>Dragon_Cavalry_Weaponry</v>
      </c>
      <c r="BR3" s="40" t="str">
        <f aca="false">CONCATENATE(BR$1,"_","Weaponry")</f>
        <v>Imperial_Infantry_Weaponry</v>
      </c>
      <c r="BS3" s="40" t="str">
        <f aca="false">CONCATENATE(BS$1,"_","Weaponry")</f>
        <v>Levy-Infantry_Weaponry</v>
      </c>
      <c r="BT3" s="40" t="str">
        <f aca="false">CONCATENATE(BT$1,"_","Weaponry")</f>
        <v>Dragonblade_Weaponry</v>
      </c>
      <c r="BU3" s="40" t="str">
        <f aca="false">CONCATENATE(BU$1,"_","Weaponry")</f>
        <v>Imperial_Guard_Weaponry</v>
      </c>
      <c r="BV3" s="40" t="str">
        <f aca="false">CONCATENATE(BV$1,"_","Weaponry")</f>
        <v>Temple_Dog_Weaponry</v>
      </c>
      <c r="BW3" s="40" t="str">
        <f aca="false">CONCATENATE(BW$1,"_","Weaponry")</f>
        <v>Hatamoto_Weaponry</v>
      </c>
      <c r="BX3" s="40" t="str">
        <f aca="false">CONCATENATE(BX$1,"_","Weaponry")</f>
        <v>Mounted_Hatamoto_Weaponry</v>
      </c>
      <c r="BY3" s="40" t="str">
        <f aca="false">CONCATENATE(BY$1,"_","Weaponry")</f>
        <v>Samurai_Weaponry</v>
      </c>
      <c r="BZ3" s="40" t="str">
        <f aca="false">CONCATENATE(BZ$1,"_","Weaponry")</f>
        <v>Mounted_Samurai_Weaponry</v>
      </c>
      <c r="CA3" s="40" t="str">
        <f aca="false">CONCATENATE(CA$1,"_","Weaponry")</f>
        <v>Ashiguru_Weaponry</v>
      </c>
      <c r="CB3" s="40" t="str">
        <f aca="false">CONCATENATE(CB$1,"_","Weaponry")</f>
        <v>Nipponese_Leves_Weaponry</v>
      </c>
    </row>
    <row r="4" customFormat="false" ht="12.8" hidden="false" customHeight="false" outlineLevel="0" collapsed="false">
      <c r="I4" s="0" t="s">
        <v>253</v>
      </c>
      <c r="J4" s="0" t="s">
        <v>203</v>
      </c>
      <c r="K4" s="0" t="s">
        <v>203</v>
      </c>
      <c r="L4" s="0" t="s">
        <v>203</v>
      </c>
      <c r="M4" s="0" t="s">
        <v>223</v>
      </c>
      <c r="N4" s="0" t="s">
        <v>203</v>
      </c>
      <c r="O4" s="0" t="s">
        <v>251</v>
      </c>
      <c r="P4" s="0" t="s">
        <v>203</v>
      </c>
      <c r="Q4" s="0" t="s">
        <v>203</v>
      </c>
      <c r="R4" s="0" t="s">
        <v>203</v>
      </c>
      <c r="V4" s="0" t="s">
        <v>223</v>
      </c>
      <c r="W4" s="0" t="s">
        <v>223</v>
      </c>
      <c r="X4" s="0" t="s">
        <v>223</v>
      </c>
      <c r="Y4" s="0" t="s">
        <v>223</v>
      </c>
      <c r="Z4" s="0" t="s">
        <v>223</v>
      </c>
      <c r="AA4" s="0" t="s">
        <v>223</v>
      </c>
      <c r="AB4" s="0" t="s">
        <v>203</v>
      </c>
      <c r="AC4" s="0" t="s">
        <v>203</v>
      </c>
      <c r="AD4" s="0" t="s">
        <v>203</v>
      </c>
      <c r="AE4" s="0" t="s">
        <v>203</v>
      </c>
      <c r="AF4" s="0" t="s">
        <v>203</v>
      </c>
      <c r="AG4" s="0" t="s">
        <v>203</v>
      </c>
      <c r="AH4" s="0" t="s">
        <v>203</v>
      </c>
      <c r="AI4" s="0" t="s">
        <v>203</v>
      </c>
      <c r="AJ4" s="0" t="s">
        <v>243</v>
      </c>
      <c r="AK4" s="0" t="s">
        <v>203</v>
      </c>
      <c r="AL4" s="0" t="s">
        <v>203</v>
      </c>
      <c r="AM4" s="0" t="s">
        <v>203</v>
      </c>
      <c r="AN4" s="0" t="s">
        <v>203</v>
      </c>
      <c r="AO4" s="0" t="s">
        <v>203</v>
      </c>
      <c r="AP4" s="0" t="s">
        <v>197</v>
      </c>
      <c r="AQ4" s="0" t="s">
        <v>223</v>
      </c>
      <c r="AR4" s="0" t="s">
        <v>223</v>
      </c>
      <c r="AS4" s="0" t="s">
        <v>203</v>
      </c>
      <c r="AT4" s="0" t="s">
        <v>242</v>
      </c>
      <c r="AU4" s="0" t="s">
        <v>203</v>
      </c>
      <c r="AV4" s="0" t="s">
        <v>203</v>
      </c>
      <c r="AW4" s="0" t="s">
        <v>203</v>
      </c>
      <c r="AX4" s="0" t="s">
        <v>203</v>
      </c>
      <c r="AY4" s="0" t="s">
        <v>203</v>
      </c>
      <c r="BA4" s="0" t="s">
        <v>203</v>
      </c>
      <c r="BB4" s="0" t="s">
        <v>203</v>
      </c>
      <c r="BC4" s="0" t="s">
        <v>203</v>
      </c>
      <c r="BD4" s="0" t="s">
        <v>203</v>
      </c>
      <c r="BE4" s="0" t="s">
        <v>203</v>
      </c>
      <c r="BF4" s="0" t="s">
        <v>203</v>
      </c>
      <c r="BG4" s="0" t="s">
        <v>223</v>
      </c>
      <c r="BH4" s="0" t="s">
        <v>223</v>
      </c>
      <c r="BI4" s="0" t="s">
        <v>223</v>
      </c>
      <c r="BJ4" s="0" t="s">
        <v>203</v>
      </c>
      <c r="BL4" s="0" t="s">
        <v>223</v>
      </c>
      <c r="BM4" s="0" t="s">
        <v>223</v>
      </c>
      <c r="BN4" s="0" t="s">
        <v>223</v>
      </c>
      <c r="BO4" s="0" t="s">
        <v>203</v>
      </c>
      <c r="BP4" s="0" t="s">
        <v>203</v>
      </c>
      <c r="BQ4" s="0" t="s">
        <v>203</v>
      </c>
      <c r="BR4" s="0" t="s">
        <v>203</v>
      </c>
      <c r="BS4" s="0" t="s">
        <v>203</v>
      </c>
      <c r="BW4" s="0" t="s">
        <v>223</v>
      </c>
      <c r="BX4" s="0" t="s">
        <v>223</v>
      </c>
      <c r="BY4" s="0" t="s">
        <v>223</v>
      </c>
      <c r="BZ4" s="0" t="s">
        <v>223</v>
      </c>
      <c r="CA4" s="0" t="s">
        <v>223</v>
      </c>
      <c r="CB4" s="0" t="s">
        <v>223</v>
      </c>
    </row>
    <row r="5" customFormat="false" ht="12.8" hidden="false" customHeight="false" outlineLevel="0" collapsed="false">
      <c r="I5" s="0" t="s">
        <v>203</v>
      </c>
      <c r="J5" s="0" t="s">
        <v>223</v>
      </c>
      <c r="K5" s="0" t="s">
        <v>223</v>
      </c>
      <c r="L5" s="0" t="s">
        <v>223</v>
      </c>
      <c r="M5" s="0" t="s">
        <v>253</v>
      </c>
      <c r="N5" s="0" t="s">
        <v>223</v>
      </c>
      <c r="O5" s="0" t="s">
        <v>223</v>
      </c>
      <c r="P5" s="0" t="s">
        <v>223</v>
      </c>
      <c r="Q5" s="0" t="s">
        <v>223</v>
      </c>
      <c r="R5" s="0" t="s">
        <v>223</v>
      </c>
      <c r="S5" s="11"/>
      <c r="T5" s="11"/>
      <c r="V5" s="0" t="s">
        <v>253</v>
      </c>
      <c r="W5" s="0" t="s">
        <v>251</v>
      </c>
      <c r="X5" s="0" t="s">
        <v>253</v>
      </c>
      <c r="Y5" s="0" t="s">
        <v>253</v>
      </c>
      <c r="Z5" s="0" t="s">
        <v>253</v>
      </c>
      <c r="AA5" s="0" t="s">
        <v>251</v>
      </c>
      <c r="AB5" s="0" t="s">
        <v>223</v>
      </c>
      <c r="AC5" s="0" t="s">
        <v>223</v>
      </c>
      <c r="AD5" s="0" t="s">
        <v>223</v>
      </c>
      <c r="AE5" s="0" t="s">
        <v>223</v>
      </c>
      <c r="AF5" s="0" t="s">
        <v>223</v>
      </c>
      <c r="AG5" s="0" t="s">
        <v>223</v>
      </c>
      <c r="AH5" s="0" t="s">
        <v>223</v>
      </c>
      <c r="AI5" s="0" t="s">
        <v>223</v>
      </c>
      <c r="AK5" s="0" t="s">
        <v>223</v>
      </c>
      <c r="AL5" s="0" t="s">
        <v>223</v>
      </c>
      <c r="AM5" s="0" t="s">
        <v>223</v>
      </c>
      <c r="AN5" s="0" t="s">
        <v>223</v>
      </c>
      <c r="AO5" s="0" t="s">
        <v>223</v>
      </c>
      <c r="AP5" s="0" t="s">
        <v>200</v>
      </c>
      <c r="AQ5" s="0" t="s">
        <v>251</v>
      </c>
      <c r="AR5" s="0" t="s">
        <v>251</v>
      </c>
      <c r="AS5" s="0" t="s">
        <v>223</v>
      </c>
      <c r="AU5" s="0" t="s">
        <v>223</v>
      </c>
      <c r="AV5" s="0" t="s">
        <v>223</v>
      </c>
      <c r="AW5" s="0" t="s">
        <v>223</v>
      </c>
      <c r="AX5" s="0" t="s">
        <v>223</v>
      </c>
      <c r="AY5" s="0" t="s">
        <v>223</v>
      </c>
      <c r="BA5" s="0" t="s">
        <v>223</v>
      </c>
      <c r="BB5" s="0" t="s">
        <v>223</v>
      </c>
      <c r="BC5" s="0" t="s">
        <v>223</v>
      </c>
      <c r="BD5" s="0" t="s">
        <v>223</v>
      </c>
      <c r="BE5" s="0" t="s">
        <v>223</v>
      </c>
      <c r="BF5" s="0" t="s">
        <v>223</v>
      </c>
      <c r="BG5" s="0" t="s">
        <v>236</v>
      </c>
      <c r="BH5" s="0" t="s">
        <v>236</v>
      </c>
      <c r="BJ5" s="0" t="s">
        <v>223</v>
      </c>
      <c r="BL5" s="0" t="s">
        <v>239</v>
      </c>
      <c r="BM5" s="0" t="s">
        <v>236</v>
      </c>
      <c r="BN5" s="0" t="s">
        <v>239</v>
      </c>
      <c r="BO5" s="0" t="s">
        <v>223</v>
      </c>
      <c r="BP5" s="0" t="s">
        <v>223</v>
      </c>
      <c r="BQ5" s="0" t="s">
        <v>223</v>
      </c>
      <c r="BR5" s="0" t="s">
        <v>223</v>
      </c>
      <c r="BS5" s="0" t="s">
        <v>223</v>
      </c>
      <c r="BW5" s="0" t="s">
        <v>233</v>
      </c>
      <c r="BX5" s="0" t="s">
        <v>233</v>
      </c>
      <c r="BY5" s="0" t="s">
        <v>233</v>
      </c>
      <c r="BZ5" s="0" t="s">
        <v>233</v>
      </c>
    </row>
    <row r="6" customFormat="false" ht="12.8" hidden="false" customHeight="false" outlineLevel="0" collapsed="false">
      <c r="I6" s="0" t="s">
        <v>239</v>
      </c>
      <c r="K6" s="0" t="s">
        <v>239</v>
      </c>
      <c r="L6" s="0" t="s">
        <v>236</v>
      </c>
      <c r="N6" s="0" t="s">
        <v>239</v>
      </c>
      <c r="P6" s="0" t="s">
        <v>236</v>
      </c>
      <c r="Q6" s="0" t="s">
        <v>236</v>
      </c>
      <c r="R6" s="0" t="s">
        <v>253</v>
      </c>
      <c r="S6" s="11"/>
      <c r="T6" s="11"/>
      <c r="W6" s="0" t="s">
        <v>253</v>
      </c>
      <c r="X6" s="0" t="s">
        <v>236</v>
      </c>
      <c r="Y6" s="0" t="s">
        <v>236</v>
      </c>
      <c r="AA6" s="0" t="s">
        <v>253</v>
      </c>
      <c r="AB6" s="0" t="s">
        <v>239</v>
      </c>
      <c r="AC6" s="0" t="s">
        <v>239</v>
      </c>
      <c r="AD6" s="0" t="s">
        <v>239</v>
      </c>
      <c r="AE6" s="0" t="s">
        <v>239</v>
      </c>
      <c r="AF6" s="0" t="s">
        <v>239</v>
      </c>
      <c r="AG6" s="0" t="s">
        <v>253</v>
      </c>
      <c r="AH6" s="0" t="s">
        <v>251</v>
      </c>
      <c r="AI6" s="0" t="s">
        <v>251</v>
      </c>
      <c r="AK6" s="0" t="s">
        <v>251</v>
      </c>
      <c r="AM6" s="0" t="s">
        <v>239</v>
      </c>
      <c r="AN6" s="0" t="s">
        <v>236</v>
      </c>
      <c r="AO6" s="0" t="s">
        <v>236</v>
      </c>
      <c r="AP6" s="0" t="s">
        <v>223</v>
      </c>
      <c r="AQ6" s="0" t="s">
        <v>253</v>
      </c>
      <c r="AR6" s="0" t="s">
        <v>253</v>
      </c>
      <c r="AS6" s="0" t="s">
        <v>239</v>
      </c>
      <c r="AU6" s="0" t="s">
        <v>239</v>
      </c>
      <c r="AV6" s="0" t="s">
        <v>239</v>
      </c>
      <c r="AW6" s="0" t="s">
        <v>239</v>
      </c>
      <c r="AX6" s="0" t="s">
        <v>239</v>
      </c>
      <c r="AY6" s="0" t="s">
        <v>239</v>
      </c>
      <c r="BA6" s="0" t="s">
        <v>239</v>
      </c>
      <c r="BB6" s="0" t="s">
        <v>236</v>
      </c>
      <c r="BC6" s="0" t="s">
        <v>239</v>
      </c>
      <c r="BD6" s="0" t="s">
        <v>239</v>
      </c>
      <c r="BE6" s="0" t="s">
        <v>236</v>
      </c>
      <c r="BF6" s="0" t="s">
        <v>239</v>
      </c>
      <c r="BG6" s="0" t="s">
        <v>251</v>
      </c>
      <c r="BH6" s="0" t="s">
        <v>239</v>
      </c>
      <c r="BJ6" s="0" t="s">
        <v>239</v>
      </c>
      <c r="BL6" s="0" t="s">
        <v>253</v>
      </c>
      <c r="BM6" s="0" t="s">
        <v>239</v>
      </c>
      <c r="BN6" s="0" t="s">
        <v>251</v>
      </c>
      <c r="BO6" s="0" t="s">
        <v>239</v>
      </c>
      <c r="BP6" s="0" t="s">
        <v>239</v>
      </c>
      <c r="BQ6" s="0" t="s">
        <v>226</v>
      </c>
      <c r="BR6" s="0" t="s">
        <v>239</v>
      </c>
      <c r="BS6" s="0" t="s">
        <v>251</v>
      </c>
    </row>
    <row r="7" customFormat="false" ht="12.8" hidden="false" customHeight="false" outlineLevel="0" collapsed="false">
      <c r="I7" s="0" t="s">
        <v>223</v>
      </c>
      <c r="K7" s="0" t="s">
        <v>253</v>
      </c>
      <c r="L7" s="0" t="s">
        <v>239</v>
      </c>
      <c r="N7" s="0" t="s">
        <v>251</v>
      </c>
      <c r="P7" s="0" t="s">
        <v>239</v>
      </c>
      <c r="Q7" s="0" t="s">
        <v>239</v>
      </c>
      <c r="S7" s="11"/>
      <c r="T7" s="11"/>
      <c r="AB7" s="0" t="s">
        <v>251</v>
      </c>
      <c r="AC7" s="0" t="s">
        <v>251</v>
      </c>
      <c r="AD7" s="0" t="s">
        <v>251</v>
      </c>
      <c r="AE7" s="0" t="s">
        <v>251</v>
      </c>
      <c r="AF7" s="0" t="s">
        <v>251</v>
      </c>
      <c r="AH7" s="0" t="s">
        <v>253</v>
      </c>
      <c r="AI7" s="0" t="s">
        <v>253</v>
      </c>
      <c r="AM7" s="0" t="s">
        <v>253</v>
      </c>
      <c r="AN7" s="0" t="s">
        <v>239</v>
      </c>
      <c r="AO7" s="0" t="s">
        <v>239</v>
      </c>
      <c r="AP7" s="0" t="s">
        <v>249</v>
      </c>
      <c r="AS7" s="0" t="s">
        <v>253</v>
      </c>
      <c r="AU7" s="0" t="s">
        <v>253</v>
      </c>
      <c r="AV7" s="0" t="s">
        <v>253</v>
      </c>
      <c r="BA7" s="0" t="s">
        <v>253</v>
      </c>
      <c r="BB7" s="0" t="s">
        <v>239</v>
      </c>
      <c r="BC7" s="0" t="s">
        <v>253</v>
      </c>
      <c r="BD7" s="0" t="s">
        <v>253</v>
      </c>
      <c r="BE7" s="0" t="s">
        <v>239</v>
      </c>
      <c r="BF7" s="0" t="s">
        <v>253</v>
      </c>
      <c r="BG7" s="0" t="s">
        <v>253</v>
      </c>
      <c r="BH7" s="0" t="s">
        <v>251</v>
      </c>
      <c r="BJ7" s="0" t="s">
        <v>253</v>
      </c>
      <c r="BM7" s="0" t="s">
        <v>251</v>
      </c>
      <c r="BN7" s="0" t="s">
        <v>253</v>
      </c>
      <c r="BO7" s="0" t="s">
        <v>251</v>
      </c>
      <c r="BP7" s="0" t="s">
        <v>251</v>
      </c>
      <c r="BQ7" s="0" t="s">
        <v>239</v>
      </c>
      <c r="BR7" s="0" t="s">
        <v>251</v>
      </c>
      <c r="BS7" s="0" t="s">
        <v>253</v>
      </c>
    </row>
    <row r="8" customFormat="false" ht="12.8" hidden="false" customHeight="false" outlineLevel="0" collapsed="false">
      <c r="I8" s="0" t="s">
        <v>251</v>
      </c>
      <c r="L8" s="0" t="s">
        <v>251</v>
      </c>
      <c r="N8" s="0" t="s">
        <v>253</v>
      </c>
      <c r="P8" s="0" t="s">
        <v>253</v>
      </c>
      <c r="Q8" s="0" t="s">
        <v>253</v>
      </c>
      <c r="S8" s="11"/>
      <c r="T8" s="11"/>
      <c r="AB8" s="0" t="s">
        <v>253</v>
      </c>
      <c r="AC8" s="0" t="s">
        <v>253</v>
      </c>
      <c r="AD8" s="0" t="s">
        <v>253</v>
      </c>
      <c r="AE8" s="0" t="s">
        <v>253</v>
      </c>
      <c r="AF8" s="0" t="s">
        <v>253</v>
      </c>
      <c r="AN8" s="0" t="s">
        <v>253</v>
      </c>
      <c r="AO8" s="0" t="s">
        <v>253</v>
      </c>
      <c r="AP8" s="0" t="s">
        <v>251</v>
      </c>
      <c r="BB8" s="0" t="s">
        <v>253</v>
      </c>
      <c r="BE8" s="0" t="s">
        <v>253</v>
      </c>
      <c r="BH8" s="0" t="s">
        <v>253</v>
      </c>
      <c r="BM8" s="0" t="s">
        <v>253</v>
      </c>
      <c r="BO8" s="0" t="s">
        <v>253</v>
      </c>
      <c r="BP8" s="0" t="s">
        <v>253</v>
      </c>
      <c r="BQ8" s="0" t="s">
        <v>251</v>
      </c>
      <c r="BR8" s="0" t="s">
        <v>253</v>
      </c>
    </row>
    <row r="9" customFormat="false" ht="12.8" hidden="false" customHeight="false" outlineLevel="0" collapsed="false">
      <c r="L9" s="0" t="s">
        <v>253</v>
      </c>
      <c r="S9" s="11"/>
      <c r="T9" s="11"/>
      <c r="BQ9" s="0" t="s">
        <v>253</v>
      </c>
    </row>
    <row r="10" customFormat="false" ht="12.8" hidden="false" customHeight="false" outlineLevel="0" collapsed="false">
      <c r="S10" s="11"/>
      <c r="T10" s="11"/>
    </row>
    <row r="11" customFormat="false" ht="12.8" hidden="false" customHeight="false" outlineLevel="0" collapsed="false">
      <c r="S11" s="11"/>
      <c r="T11" s="11"/>
    </row>
    <row r="12" customFormat="false" ht="12.8" hidden="false" customHeight="false" outlineLevel="0" collapsed="false">
      <c r="S12" s="11"/>
      <c r="T12" s="11"/>
    </row>
    <row r="13" customFormat="false" ht="16.25" hidden="false" customHeight="false" outlineLevel="0" collapsed="false">
      <c r="K13" s="11"/>
      <c r="S13" s="11"/>
      <c r="T13" s="11"/>
      <c r="BN13" s="41" t="s">
        <v>168</v>
      </c>
    </row>
    <row r="14" customFormat="false" ht="12.8" hidden="false" customHeight="false" outlineLevel="0" collapsed="false">
      <c r="K14" s="11"/>
      <c r="N14" s="11"/>
      <c r="O14" s="11"/>
      <c r="P14" s="11"/>
      <c r="Q14" s="11"/>
      <c r="R14" s="11"/>
      <c r="T14" s="11"/>
    </row>
    <row r="15" customFormat="false" ht="12.8" hidden="false" customHeight="false" outlineLevel="0" collapsed="false">
      <c r="K15" s="11"/>
      <c r="N15" s="11"/>
      <c r="O15" s="11"/>
      <c r="P15" s="11"/>
      <c r="Q15" s="11"/>
      <c r="R15" s="11"/>
      <c r="T15" s="11"/>
    </row>
    <row r="16" customFormat="false" ht="12.8" hidden="false" customHeight="false" outlineLevel="0" collapsed="false">
      <c r="K16" s="11"/>
      <c r="N16" s="11"/>
      <c r="O16" s="11"/>
      <c r="P16" s="11"/>
      <c r="Q16" s="11"/>
      <c r="R16" s="11"/>
      <c r="S16" s="11"/>
    </row>
    <row r="17" customFormat="false" ht="13.8" hidden="false" customHeight="false" outlineLevel="0" collapsed="false">
      <c r="I17" s="11"/>
      <c r="J17" s="11"/>
      <c r="K17" s="11"/>
      <c r="N17" s="11"/>
      <c r="O17" s="11"/>
      <c r="P17" s="11"/>
      <c r="Q17" s="11"/>
      <c r="R17" s="11"/>
      <c r="S17" s="42"/>
      <c r="T17" s="42"/>
    </row>
    <row r="18" customFormat="false" ht="13.8" hidden="false" customHeight="false" outlineLevel="0" collapsed="false">
      <c r="I18" s="11"/>
      <c r="J18" s="11"/>
      <c r="K18" s="11"/>
      <c r="N18" s="11"/>
      <c r="O18" s="11"/>
      <c r="P18" s="11"/>
      <c r="Q18" s="11"/>
      <c r="R18" s="11"/>
      <c r="S18" s="42"/>
      <c r="T18" s="42"/>
    </row>
    <row r="19" customFormat="false" ht="13.8" hidden="false" customHeight="false" outlineLevel="0" collapsed="false">
      <c r="I19" s="11"/>
      <c r="J19" s="11"/>
      <c r="K19" s="11"/>
      <c r="N19" s="11"/>
      <c r="O19" s="11"/>
      <c r="P19" s="11"/>
      <c r="Q19" s="11"/>
      <c r="R19" s="11"/>
      <c r="S19" s="42"/>
      <c r="T19" s="42"/>
    </row>
    <row r="20" customFormat="false" ht="13.8" hidden="false" customHeight="false" outlineLevel="0" collapsed="false">
      <c r="I20" s="40" t="str">
        <f aca="false">CONCATENATE(I$1,"_","Two_Hand_Weaponry")</f>
        <v>Empire_State_Troop_Two_Hand_Weaponry</v>
      </c>
      <c r="J20" s="40" t="str">
        <f aca="false">CONCATENATE(J$1,"_","Two_Hand_Weaponry")</f>
        <v>Empire_State_Troop_Skirmisher_Two_Hand_Weaponry</v>
      </c>
      <c r="K20" s="40" t="str">
        <f aca="false">CONCATENATE(K$1,"_","Two_Hand_Weaponry")</f>
        <v>Reiksguard_Two_Hand_Weaponry</v>
      </c>
      <c r="L20" s="40" t="str">
        <f aca="false">CONCATENATE(L$1,"_","Two_Hand_Weaponry")</f>
        <v>Empire_Captain_Two_Hand_Weaponry</v>
      </c>
      <c r="M20" s="40" t="str">
        <f aca="false">CONCATENATE(M$1,"_","Two_Hand_Weaponry")</f>
        <v>Master_Engineer_Two_Hand_Weaponry</v>
      </c>
      <c r="N20" s="40" t="str">
        <f aca="false">CONCATENATE(N$1,"_","Two_Hand_Weaponry")</f>
        <v>Counts_Guard_Two_Hand_Weaponry</v>
      </c>
      <c r="O20" s="40" t="str">
        <f aca="false">CONCATENATE(O$1,"_","Two_Hand_Weaponry")</f>
        <v>Halfling_Two_Hand_Weaponry</v>
      </c>
      <c r="P20" s="40" t="str">
        <f aca="false">CONCATENATE(P$1,"_","Two_Hand_Weaponry")</f>
        <v>Mounted_Empire_Captain_Two_Hand_Weaponry</v>
      </c>
      <c r="Q20" s="40" t="str">
        <f aca="false">CONCATENATE(Q$1,"_","Two_Hand_Weaponry")</f>
        <v>Mounted_Reiksguard_Two_Hand_Weaponry</v>
      </c>
      <c r="R20" s="40" t="str">
        <f aca="false">CONCATENATE(R$1,"_","Two_Hand_Weaponry")</f>
        <v>Witch_Hunter_Two_Hand_Weaponry</v>
      </c>
      <c r="S20" s="40" t="str">
        <f aca="false">CONCATENATE(S$1,"_","Two_Hand_Weaponry")</f>
        <v>Swordmaster_Two_Hand_Weaponry</v>
      </c>
      <c r="T20" s="40" t="str">
        <f aca="false">CONCATENATE(T$1,"_","Two_Hand_Weaponry")</f>
        <v>White_Lion_Two_Hand_Weaponry</v>
      </c>
      <c r="U20" s="40" t="str">
        <f aca="false">CONCATENATE(U$1,"_","Two_Hand_Weaponry")</f>
        <v>Phoenix_Guard_Two_Hand_Weaponry</v>
      </c>
      <c r="V20" s="40" t="str">
        <f aca="false">CONCATENATE(V$1,"_","Two_Hand_Weaponry")</f>
        <v>Archer_Two_Hand_Weaponry</v>
      </c>
      <c r="W20" s="40" t="str">
        <f aca="false">CONCATENATE(W$1,"_","Two_Hand_Weaponry")</f>
        <v>Noble_Two_Hand_Weaponry</v>
      </c>
      <c r="X20" s="40" t="str">
        <f aca="false">CONCATENATE(X$1,"_","Two_Hand_Weaponry")</f>
        <v>Mounted_Noble_Two_Hand_Weaponry</v>
      </c>
      <c r="Y20" s="40" t="str">
        <f aca="false">CONCATENATE(Y$1,"_","Two_Hand_Weaponry")</f>
        <v>Silver_Helm_Two_Hand_Weaponry</v>
      </c>
      <c r="Z20" s="40" t="str">
        <f aca="false">CONCATENATE(Z$1,"_","Two_Hand_Weaponry")</f>
        <v>Shadow_Warrior_Two_Hand_Weaponry</v>
      </c>
      <c r="AA20" s="40" t="str">
        <f aca="false">CONCATENATE(AA$1,"_","Two_Hand_Weaponry")</f>
        <v>Sea_Guard_Two_Hand_Weaponry</v>
      </c>
      <c r="AB20" s="40" t="str">
        <f aca="false">CONCATENATE(AB$1,"_","Two_Hand_Weaponry")</f>
        <v>Big_'Un_Two_Hand_Weaponry</v>
      </c>
      <c r="AC20" s="40" t="str">
        <f aca="false">CONCATENATE(AC$1,"_","Two_Hand_Weaponry")</f>
        <v>Black_Orc_Two_Hand_Weaponry</v>
      </c>
      <c r="AD20" s="40" t="str">
        <f aca="false">CONCATENATE(AD$1,"_","Two_Hand_Weaponry")</f>
        <v>Savage_orc_Two_Hand_Weaponry</v>
      </c>
      <c r="AE20" s="40" t="str">
        <f aca="false">CONCATENATE(AE$1,"_","Two_Hand_Weaponry")</f>
        <v>Savage_Orc_Big_Un_Two_Hand_Weaponry</v>
      </c>
      <c r="AF20" s="40" t="str">
        <f aca="false">CONCATENATE(AF$1,"_","Two_Hand_Weaponry")</f>
        <v>Orc_Big_Boss_Two_Hand_Weaponry</v>
      </c>
      <c r="AG20" s="40" t="str">
        <f aca="false">CONCATENATE(AG$1,"_","Two_Hand_Weaponry")</f>
        <v>Arrer_Boy_Two_Hand_Weaponry</v>
      </c>
      <c r="AH20" s="40" t="str">
        <f aca="false">CONCATENATE(AH$1,"_","Two_Hand_Weaponry")</f>
        <v>Night_Goblin_Two_Hand_Weaponry</v>
      </c>
      <c r="AI20" s="40" t="str">
        <f aca="false">CONCATENATE(AI$1,"_","Two_Hand_Weaponry")</f>
        <v>Night_Goblin_Big_Boss_Two_Hand_Weaponry</v>
      </c>
      <c r="AJ20" s="40" t="str">
        <f aca="false">CONCATENATE(AJ$1,"_","Two_Hand_Weaponry")</f>
        <v>Troll_Two_Hand_Weaponry</v>
      </c>
      <c r="AK20" s="40" t="str">
        <f aca="false">CONCATENATE(AK$1,"_","Two_Hand_Weaponry")</f>
        <v>Peasant_Two_Hand_Weaponry</v>
      </c>
      <c r="AL20" s="40" t="str">
        <f aca="false">CONCATENATE(AL$1,"_","Two_Hand_Weaponry")</f>
        <v>Bowman_Two_Hand_Weaponry</v>
      </c>
      <c r="AM20" s="40" t="str">
        <f aca="false">CONCATENATE(AM$1,"_","Two_Hand_Weaponry")</f>
        <v>Brettonian_Foot_Knight_Two_Hand_Weaponry</v>
      </c>
      <c r="AN20" s="40" t="str">
        <f aca="false">CONCATENATE(AN$1,"_","Two_Hand_Weaponry")</f>
        <v>Brettonian_Knight_Two_Hand_Weaponry</v>
      </c>
      <c r="AO20" s="40" t="str">
        <f aca="false">CONCATENATE(AO$1,"_","Two_Hand_Weaponry")</f>
        <v>Duke_Two_Hand_Weaponry</v>
      </c>
      <c r="AP20" s="40" t="str">
        <f aca="false">CONCATENATE(AP$1,"_","Two_Hand_Weaponry")</f>
        <v>Skavenslave_Two_Hand_Weaponry</v>
      </c>
      <c r="AQ20" s="40" t="str">
        <f aca="false">CONCATENATE(AQ$1,"_","Two_Hand_Weaponry")</f>
        <v>Clan_Rat_Two_Hand_Weaponry</v>
      </c>
      <c r="AR20" s="40" t="str">
        <f aca="false">CONCATENATE(AR$1,"_","Two_Hand_Weaponry")</f>
        <v>Gutter_Runner_Two_Hand_Weaponry</v>
      </c>
      <c r="AS20" s="40" t="str">
        <f aca="false">CONCATENATE(AS$1,"_","Two_Hand_Weaponry")</f>
        <v>Storm_Vermin_Two_Hand_Weaponry</v>
      </c>
      <c r="AT20" s="40" t="str">
        <f aca="false">CONCATENATE(AT$1,"_","Two_Hand_Weaponry")</f>
        <v>Rat_Ogre_Two_Hand_Weaponry</v>
      </c>
      <c r="AU20" s="40" t="str">
        <f aca="false">CONCATENATE(AU$1,"_","Two_Hand_Weaponry")</f>
        <v>Claw_Leader_Two_Hand_Weaponry</v>
      </c>
      <c r="AV20" s="40" t="str">
        <f aca="false">CONCATENATE(AV$1,"_","Two_Hand_Weaponry")</f>
        <v>Mounted_Claw_Leader_Two_Hand_Weaponry</v>
      </c>
      <c r="AW20" s="40" t="str">
        <f aca="false">CONCATENATE(AW$1,"_","Two_Hand_Weaponry")</f>
        <v>Dwarf_Warrior_Two_Hand_Weaponry</v>
      </c>
      <c r="AX20" s="40" t="str">
        <f aca="false">CONCATENATE(AX$1,"_","Two_Hand_Weaponry")</f>
        <v>Slayer_Two_Hand_Weaponry</v>
      </c>
      <c r="AY20" s="40" t="str">
        <f aca="false">CONCATENATE(AY$1,"_","Two_Hand_Weaponry")</f>
        <v>Ironbreaker_Two_Hand_Weaponry</v>
      </c>
      <c r="AZ20" s="40" t="str">
        <f aca="false">CONCATENATE(AZ$1,"_","Two_Hand_Weaponry")</f>
        <v>Hammerer_Two_Hand_Weaponry</v>
      </c>
      <c r="BA20" s="40" t="str">
        <f aca="false">CONCATENATE(BA$1,"_","Two_Hand_Weaponry")</f>
        <v>Dwarf_Captain_Two_Hand_Weaponry</v>
      </c>
      <c r="BB20" s="40" t="str">
        <f aca="false">CONCATENATE(BB$1,"_","Two_Hand_Weaponry")</f>
        <v>Chaos_Knight_Two_Hand_Weaponry</v>
      </c>
      <c r="BC20" s="40" t="str">
        <f aca="false">CONCATENATE(BC$1,"_","Two_Hand_Weaponry")</f>
        <v>Warrior_of_Chaos_Two_Hand_Weaponry</v>
      </c>
      <c r="BD20" s="40" t="str">
        <f aca="false">CONCATENATE(BD$1,"_","Two_Hand_Weaponry")</f>
        <v>Marauder_Two_Hand_Weaponry</v>
      </c>
      <c r="BE20" s="40" t="str">
        <f aca="false">CONCATENATE(BE$1,"_","Two_Hand_Weaponry")</f>
        <v>Mounted_Exalted_Champion_Two_Hand_Weaponry</v>
      </c>
      <c r="BF20" s="40" t="str">
        <f aca="false">CONCATENATE(BF$1,"_","Two_Hand_Weaponry")</f>
        <v>Exalted_Champion_Two_Hand_Weaponry</v>
      </c>
      <c r="BG20" s="40" t="str">
        <f aca="false">CONCATENATE(BG$1,"_","Two_Hand_Weaponry")</f>
        <v>Dark_Elf_Warrior_Two_Hand_Weaponry</v>
      </c>
      <c r="BH20" s="40" t="str">
        <f aca="false">CONCATENATE(BH$1,"_","Two_Hand_Weaponry")</f>
        <v>Dreadknight_Two_Hand_Weaponry</v>
      </c>
      <c r="BI20" s="40" t="str">
        <f aca="false">CONCATENATE(BI$1,"_","Two_Hand_Weaponry")</f>
        <v>Witch_Elf_Two_Hand_Weaponry</v>
      </c>
      <c r="BJ20" s="40" t="str">
        <f aca="false">CONCATENATE(BJ$1,"_","Two_Hand_Weaponry")</f>
        <v>Dark_Elf_Corsair_Two_Hand_Weaponry</v>
      </c>
      <c r="BK20" s="40" t="str">
        <f aca="false">CONCATENATE(BK$1,"_","Two_Hand_Weaponry")</f>
        <v>Executioner_Two_Hand_Weaponry</v>
      </c>
      <c r="BL20" s="40" t="str">
        <f aca="false">CONCATENATE(BL$1,"_","Two_Hand_Weaponry")</f>
        <v>Shade_Two_Hand_Weaponry</v>
      </c>
      <c r="BM20" s="40" t="str">
        <f aca="false">CONCATENATE(BM$1,"_","Two_Hand_Weaponry")</f>
        <v>Mounted_Dark_Elf_Master_Two_Hand_Weaponry</v>
      </c>
      <c r="BN20" s="40" t="str">
        <f aca="false">CONCATENATE(BN$1,"_","Two_Hand_Weaponry")</f>
        <v>Dark_Elf_Master_Two_Hand_Weaponry</v>
      </c>
      <c r="BO20" s="40" t="str">
        <f aca="false">CONCATENATE(BO$1,"_","Two_Hand_Weaponry")</f>
        <v>Cathayan_Captain_Two_Hand_Weaponry</v>
      </c>
      <c r="BP20" s="40" t="str">
        <f aca="false">CONCATENATE(BP$1,"_","Two_Hand_Weaponry")</f>
        <v>Mounted_Cathayan_Captain_Two_Hand_Weaponry</v>
      </c>
      <c r="BQ20" s="40" t="str">
        <f aca="false">CONCATENATE(BQ$1,"_","Two_Hand_Weaponry")</f>
        <v>Dragon_Cavalry_Two_Hand_Weaponry</v>
      </c>
      <c r="BR20" s="40" t="str">
        <f aca="false">CONCATENATE(BR$1,"_","Two_Hand_Weaponry")</f>
        <v>Imperial_Infantry_Two_Hand_Weaponry</v>
      </c>
      <c r="BS20" s="40" t="str">
        <f aca="false">CONCATENATE(BS$1,"_","Two_Hand_Weaponry")</f>
        <v>Levy-Infantry_Two_Hand_Weaponry</v>
      </c>
      <c r="BT20" s="40" t="str">
        <f aca="false">CONCATENATE(BT$1,"_","Two_Hand_Weaponry")</f>
        <v>Dragonblade_Two_Hand_Weaponry</v>
      </c>
      <c r="BU20" s="40" t="str">
        <f aca="false">CONCATENATE(BU$1,"_","Two_Hand_Weaponry")</f>
        <v>Imperial_Guard_Two_Hand_Weaponry</v>
      </c>
      <c r="BV20" s="40" t="str">
        <f aca="false">CONCATENATE(BV$1,"_","Two_Hand_Weaponry")</f>
        <v>Temple_Dog_Two_Hand_Weaponry</v>
      </c>
      <c r="BW20" s="40" t="str">
        <f aca="false">CONCATENATE(BW$1,"_","Two_Hand_Weaponry")</f>
        <v>Hatamoto_Two_Hand_Weaponry</v>
      </c>
      <c r="BX20" s="40" t="str">
        <f aca="false">CONCATENATE(BX$1,"_","Two_Hand_Weaponry")</f>
        <v>Mounted_Hatamoto_Two_Hand_Weaponry</v>
      </c>
      <c r="BY20" s="40" t="str">
        <f aca="false">CONCATENATE(BY$1,"_","Two_Hand_Weaponry")</f>
        <v>Samurai_Two_Hand_Weaponry</v>
      </c>
      <c r="BZ20" s="40" t="str">
        <f aca="false">CONCATENATE(BZ$1,"_","Two_Hand_Weaponry")</f>
        <v>Mounted_Samurai_Two_Hand_Weaponry</v>
      </c>
      <c r="CA20" s="40" t="str">
        <f aca="false">CONCATENATE(CA$1,"_","Two_Hand_Weaponry")</f>
        <v>Ashiguru_Two_Hand_Weaponry</v>
      </c>
      <c r="CB20" s="40" t="str">
        <f aca="false">CONCATENATE(CB$1,"_","Two_Hand_Weaponry")</f>
        <v>Nipponese_Leves_Two_Hand_Weaponry</v>
      </c>
    </row>
    <row r="21" customFormat="false" ht="12.8" hidden="false" customHeight="false" outlineLevel="0" collapsed="false">
      <c r="I21" s="0" t="s">
        <v>249</v>
      </c>
      <c r="J21" s="11"/>
      <c r="K21" s="0" t="s">
        <v>228</v>
      </c>
      <c r="L21" s="0" t="s">
        <v>249</v>
      </c>
      <c r="N21" s="0" t="s">
        <v>228</v>
      </c>
      <c r="O21" s="0" t="s">
        <v>249</v>
      </c>
      <c r="P21" s="11"/>
      <c r="Q21" s="11"/>
      <c r="R21" s="0" t="s">
        <v>259</v>
      </c>
      <c r="S21" s="0" t="s">
        <v>259</v>
      </c>
      <c r="T21" s="0" t="s">
        <v>256</v>
      </c>
      <c r="U21" s="0" t="s">
        <v>228</v>
      </c>
      <c r="W21" s="0" t="s">
        <v>228</v>
      </c>
      <c r="AA21" s="0" t="s">
        <v>228</v>
      </c>
      <c r="AB21" s="0" t="s">
        <v>249</v>
      </c>
      <c r="AC21" s="0" t="s">
        <v>249</v>
      </c>
      <c r="AD21" s="0" t="s">
        <v>249</v>
      </c>
      <c r="AE21" s="0" t="s">
        <v>249</v>
      </c>
      <c r="AF21" s="0" t="s">
        <v>249</v>
      </c>
      <c r="AH21" s="0" t="s">
        <v>249</v>
      </c>
      <c r="AI21" s="0" t="s">
        <v>249</v>
      </c>
      <c r="AJ21" s="0" t="s">
        <v>218</v>
      </c>
      <c r="AK21" s="0" t="s">
        <v>228</v>
      </c>
      <c r="AM21" s="0" t="s">
        <v>228</v>
      </c>
      <c r="AQ21" s="0" t="s">
        <v>249</v>
      </c>
      <c r="AR21" s="0" t="s">
        <v>249</v>
      </c>
      <c r="AS21" s="0" t="s">
        <v>228</v>
      </c>
      <c r="AU21" s="0" t="s">
        <v>228</v>
      </c>
      <c r="AW21" s="0" t="s">
        <v>256</v>
      </c>
      <c r="AX21" s="0" t="s">
        <v>256</v>
      </c>
      <c r="AY21" s="0" t="s">
        <v>256</v>
      </c>
      <c r="AZ21" s="0" t="s">
        <v>260</v>
      </c>
      <c r="BA21" s="0" t="s">
        <v>256</v>
      </c>
      <c r="BC21" s="0" t="s">
        <v>228</v>
      </c>
      <c r="BD21" s="0" t="s">
        <v>228</v>
      </c>
      <c r="BF21" s="0" t="s">
        <v>228</v>
      </c>
      <c r="BG21" s="0" t="s">
        <v>249</v>
      </c>
      <c r="BH21" s="0" t="s">
        <v>249</v>
      </c>
      <c r="BK21" s="0" t="s">
        <v>220</v>
      </c>
      <c r="BL21" s="0" t="s">
        <v>259</v>
      </c>
      <c r="BM21" s="0" t="s">
        <v>249</v>
      </c>
      <c r="BN21" s="0" t="s">
        <v>228</v>
      </c>
      <c r="BO21" s="0" t="s">
        <v>208</v>
      </c>
      <c r="BP21" s="0" t="s">
        <v>249</v>
      </c>
      <c r="BR21" s="0" t="s">
        <v>228</v>
      </c>
      <c r="BS21" s="0" t="s">
        <v>228</v>
      </c>
      <c r="BT21" s="0" t="s">
        <v>208</v>
      </c>
      <c r="BU21" s="0" t="s">
        <v>228</v>
      </c>
      <c r="BW21" s="0" t="s">
        <v>228</v>
      </c>
      <c r="BX21" s="0" t="s">
        <v>235</v>
      </c>
      <c r="BY21" s="0" t="s">
        <v>228</v>
      </c>
      <c r="BZ21" s="0" t="s">
        <v>235</v>
      </c>
      <c r="CA21" s="0" t="s">
        <v>228</v>
      </c>
      <c r="CB21" s="0" t="s">
        <v>249</v>
      </c>
    </row>
    <row r="22" customFormat="false" ht="13.8" hidden="false" customHeight="false" outlineLevel="0" collapsed="false">
      <c r="I22" s="0" t="s">
        <v>228</v>
      </c>
      <c r="J22" s="11"/>
      <c r="K22" s="0" t="s">
        <v>245</v>
      </c>
      <c r="L22" s="0" t="s">
        <v>256</v>
      </c>
      <c r="N22" s="0" t="s">
        <v>245</v>
      </c>
      <c r="O22" s="11"/>
      <c r="P22" s="11"/>
      <c r="Q22" s="11"/>
      <c r="R22" s="11"/>
      <c r="S22" s="42"/>
      <c r="T22" s="42"/>
      <c r="W22" s="0" t="s">
        <v>249</v>
      </c>
      <c r="AA22" s="0" t="s">
        <v>249</v>
      </c>
      <c r="AC22" s="0" t="s">
        <v>256</v>
      </c>
      <c r="AF22" s="0" t="s">
        <v>256</v>
      </c>
      <c r="AI22" s="0" t="s">
        <v>256</v>
      </c>
      <c r="AK22" s="0" t="s">
        <v>249</v>
      </c>
      <c r="AM22" s="0" t="s">
        <v>245</v>
      </c>
      <c r="AU22" s="0" t="s">
        <v>256</v>
      </c>
      <c r="BC22" s="0" t="s">
        <v>245</v>
      </c>
      <c r="BD22" s="0" t="s">
        <v>245</v>
      </c>
      <c r="BF22" s="0" t="s">
        <v>245</v>
      </c>
      <c r="BN22" s="0" t="s">
        <v>249</v>
      </c>
      <c r="BO22" s="0" t="s">
        <v>228</v>
      </c>
      <c r="BR22" s="0" t="s">
        <v>249</v>
      </c>
      <c r="BS22" s="0" t="s">
        <v>249</v>
      </c>
      <c r="BW22" s="0" t="s">
        <v>235</v>
      </c>
      <c r="BX22" s="0" t="s">
        <v>249</v>
      </c>
      <c r="BY22" s="0" t="s">
        <v>235</v>
      </c>
      <c r="BZ22" s="0" t="s">
        <v>249</v>
      </c>
      <c r="CA22" s="0" t="s">
        <v>249</v>
      </c>
    </row>
    <row r="23" customFormat="false" ht="13.8" hidden="false" customHeight="false" outlineLevel="0" collapsed="false">
      <c r="I23" s="11"/>
      <c r="J23" s="11"/>
      <c r="K23" s="0" t="s">
        <v>256</v>
      </c>
      <c r="L23" s="0" t="s">
        <v>259</v>
      </c>
      <c r="N23" s="0" t="s">
        <v>249</v>
      </c>
      <c r="O23" s="11"/>
      <c r="P23" s="11"/>
      <c r="Q23" s="11"/>
      <c r="R23" s="11"/>
      <c r="S23" s="42"/>
      <c r="T23" s="42"/>
      <c r="W23" s="0" t="s">
        <v>259</v>
      </c>
      <c r="AC23" s="0" t="s">
        <v>259</v>
      </c>
      <c r="AF23" s="0" t="s">
        <v>259</v>
      </c>
      <c r="AI23" s="0" t="s">
        <v>259</v>
      </c>
      <c r="AM23" s="0" t="s">
        <v>256</v>
      </c>
      <c r="AU23" s="0" t="s">
        <v>259</v>
      </c>
      <c r="BC23" s="0" t="s">
        <v>256</v>
      </c>
      <c r="BD23" s="0" t="s">
        <v>256</v>
      </c>
      <c r="BF23" s="0" t="s">
        <v>256</v>
      </c>
      <c r="BN23" s="0" t="s">
        <v>259</v>
      </c>
      <c r="BO23" s="0" t="s">
        <v>249</v>
      </c>
      <c r="BW23" s="0" t="s">
        <v>249</v>
      </c>
      <c r="BY23" s="0" t="s">
        <v>249</v>
      </c>
    </row>
    <row r="24" customFormat="false" ht="13.8" hidden="false" customHeight="false" outlineLevel="0" collapsed="false">
      <c r="I24" s="11"/>
      <c r="J24" s="11"/>
      <c r="K24" s="0" t="s">
        <v>259</v>
      </c>
      <c r="L24" s="0" t="s">
        <v>228</v>
      </c>
      <c r="N24" s="0" t="s">
        <v>256</v>
      </c>
      <c r="O24" s="11"/>
      <c r="P24" s="11"/>
      <c r="Q24" s="11"/>
      <c r="R24" s="11"/>
      <c r="S24" s="42"/>
      <c r="T24" s="42"/>
      <c r="AM24" s="0" t="s">
        <v>259</v>
      </c>
      <c r="BC24" s="0" t="s">
        <v>259</v>
      </c>
      <c r="BD24" s="0" t="s">
        <v>259</v>
      </c>
      <c r="BF24" s="0" t="s">
        <v>259</v>
      </c>
      <c r="BO24" s="0" t="s">
        <v>259</v>
      </c>
    </row>
    <row r="25" customFormat="false" ht="13.8" hidden="false" customHeight="false" outlineLevel="0" collapsed="false">
      <c r="I25" s="11"/>
      <c r="J25" s="11"/>
      <c r="K25" s="11"/>
      <c r="L25" s="0" t="s">
        <v>245</v>
      </c>
      <c r="N25" s="0" t="s">
        <v>259</v>
      </c>
      <c r="O25" s="11"/>
      <c r="P25" s="11"/>
      <c r="Q25" s="11"/>
      <c r="R25" s="11"/>
      <c r="S25" s="42"/>
      <c r="T25" s="42"/>
    </row>
    <row r="26" customFormat="false" ht="13.8" hidden="false" customHeight="false" outlineLevel="0" collapsed="false">
      <c r="I26" s="40" t="str">
        <f aca="false">CONCATENATE(I$1,"_","Ranged_Weaponry")</f>
        <v>Empire_State_Troop_Ranged_Weaponry</v>
      </c>
      <c r="J26" s="40" t="str">
        <f aca="false">CONCATENATE(J$1,"_","Ranged_Weaponry")</f>
        <v>Empire_State_Troop_Skirmisher_Ranged_Weaponry</v>
      </c>
      <c r="K26" s="40" t="str">
        <f aca="false">CONCATENATE(K$1,"_","Ranged_Weaponry")</f>
        <v>Reiksguard_Ranged_Weaponry</v>
      </c>
      <c r="L26" s="40" t="str">
        <f aca="false">CONCATENATE(L$1,"_","Ranged_Weaponry")</f>
        <v>Empire_Captain_Ranged_Weaponry</v>
      </c>
      <c r="M26" s="40" t="str">
        <f aca="false">CONCATENATE(M$1,"_","Ranged_Weaponry")</f>
        <v>Master_Engineer_Ranged_Weaponry</v>
      </c>
      <c r="N26" s="40" t="str">
        <f aca="false">CONCATENATE(N$1,"_","Ranged_Weaponry")</f>
        <v>Counts_Guard_Ranged_Weaponry</v>
      </c>
      <c r="O26" s="40" t="str">
        <f aca="false">CONCATENATE(O$1,"_","Ranged_Weaponry")</f>
        <v>Halfling_Ranged_Weaponry</v>
      </c>
      <c r="P26" s="40" t="str">
        <f aca="false">CONCATENATE(P$1,"_","Ranged_Weaponry")</f>
        <v>Mounted_Empire_Captain_Ranged_Weaponry</v>
      </c>
      <c r="Q26" s="40" t="str">
        <f aca="false">CONCATENATE(Q$1,"_","Ranged_Weaponry")</f>
        <v>Mounted_Reiksguard_Ranged_Weaponry</v>
      </c>
      <c r="R26" s="40" t="str">
        <f aca="false">CONCATENATE(R$1,"_","Ranged_Weaponry")</f>
        <v>Witch_Hunter_Ranged_Weaponry</v>
      </c>
      <c r="S26" s="40" t="str">
        <f aca="false">CONCATENATE(S$1,"_","Ranged_Weaponry")</f>
        <v>Swordmaster_Ranged_Weaponry</v>
      </c>
      <c r="T26" s="40" t="str">
        <f aca="false">CONCATENATE(T$1,"_","Ranged_Weaponry")</f>
        <v>White_Lion_Ranged_Weaponry</v>
      </c>
      <c r="U26" s="40" t="str">
        <f aca="false">CONCATENATE(U$1,"_","Ranged_Weaponry")</f>
        <v>Phoenix_Guard_Ranged_Weaponry</v>
      </c>
      <c r="V26" s="40" t="str">
        <f aca="false">CONCATENATE(V$1,"_","Ranged_Weaponry")</f>
        <v>Archer_Ranged_Weaponry</v>
      </c>
      <c r="W26" s="40" t="str">
        <f aca="false">CONCATENATE(W$1,"_","Ranged_Weaponry")</f>
        <v>Noble_Ranged_Weaponry</v>
      </c>
      <c r="X26" s="40" t="str">
        <f aca="false">CONCATENATE(X$1,"_","Ranged_Weaponry")</f>
        <v>Mounted_Noble_Ranged_Weaponry</v>
      </c>
      <c r="Y26" s="40" t="str">
        <f aca="false">CONCATENATE(Y$1,"_","Ranged_Weaponry")</f>
        <v>Silver_Helm_Ranged_Weaponry</v>
      </c>
      <c r="Z26" s="40" t="str">
        <f aca="false">CONCATENATE(Z$1,"_","Ranged_Weaponry")</f>
        <v>Shadow_Warrior_Ranged_Weaponry</v>
      </c>
      <c r="AA26" s="40" t="str">
        <f aca="false">CONCATENATE(AA$1,"_","Ranged_Weaponry")</f>
        <v>Sea_Guard_Ranged_Weaponry</v>
      </c>
      <c r="AB26" s="40" t="str">
        <f aca="false">CONCATENATE(AB$1,"_","Ranged_Weaponry")</f>
        <v>Big_'Un_Ranged_Weaponry</v>
      </c>
      <c r="AC26" s="40" t="str">
        <f aca="false">CONCATENATE(AC$1,"_","Ranged_Weaponry")</f>
        <v>Black_Orc_Ranged_Weaponry</v>
      </c>
      <c r="AD26" s="40" t="str">
        <f aca="false">CONCATENATE(AD$1,"_","Ranged_Weaponry")</f>
        <v>Savage_orc_Ranged_Weaponry</v>
      </c>
      <c r="AE26" s="40" t="str">
        <f aca="false">CONCATENATE(AE$1,"_","Ranged_Weaponry")</f>
        <v>Savage_Orc_Big_Un_Ranged_Weaponry</v>
      </c>
      <c r="AF26" s="40" t="str">
        <f aca="false">CONCATENATE(AF$1,"_","Ranged_Weaponry")</f>
        <v>Orc_Big_Boss_Ranged_Weaponry</v>
      </c>
      <c r="AG26" s="40" t="str">
        <f aca="false">CONCATENATE(AG$1,"_","Ranged_Weaponry")</f>
        <v>Arrer_Boy_Ranged_Weaponry</v>
      </c>
      <c r="AH26" s="40" t="str">
        <f aca="false">CONCATENATE(AH$1,"_","Ranged_Weaponry")</f>
        <v>Night_Goblin_Ranged_Weaponry</v>
      </c>
      <c r="AI26" s="40" t="str">
        <f aca="false">CONCATENATE(AI$1,"_","Ranged_Weaponry")</f>
        <v>Night_Goblin_Big_Boss_Ranged_Weaponry</v>
      </c>
      <c r="AJ26" s="40" t="str">
        <f aca="false">CONCATENATE(AJ$1,"_","Ranged_Weaponry")</f>
        <v>Troll_Ranged_Weaponry</v>
      </c>
      <c r="AK26" s="40" t="str">
        <f aca="false">CONCATENATE(AK$1,"_","Ranged_Weaponry")</f>
        <v>Peasant_Ranged_Weaponry</v>
      </c>
      <c r="AL26" s="40" t="str">
        <f aca="false">CONCATENATE(AL$1,"_","Ranged_Weaponry")</f>
        <v>Bowman_Ranged_Weaponry</v>
      </c>
      <c r="AM26" s="40" t="str">
        <f aca="false">CONCATENATE(AM$1,"_","Ranged_Weaponry")</f>
        <v>Brettonian_Foot_Knight_Ranged_Weaponry</v>
      </c>
      <c r="AN26" s="40" t="str">
        <f aca="false">CONCATENATE(AN$1,"_","Ranged_Weaponry")</f>
        <v>Brettonian_Knight_Ranged_Weaponry</v>
      </c>
      <c r="AO26" s="40" t="str">
        <f aca="false">CONCATENATE(AO$1,"_","Ranged_Weaponry")</f>
        <v>Duke_Ranged_Weaponry</v>
      </c>
      <c r="AP26" s="40" t="str">
        <f aca="false">CONCATENATE(AP$1,"_","Ranged_Weaponry")</f>
        <v>Skavenslave_Ranged_Weaponry</v>
      </c>
      <c r="AQ26" s="40" t="str">
        <f aca="false">CONCATENATE(AQ$1,"_","Ranged_Weaponry")</f>
        <v>Clan_Rat_Ranged_Weaponry</v>
      </c>
      <c r="AR26" s="40" t="str">
        <f aca="false">CONCATENATE(AR$1,"_","Ranged_Weaponry")</f>
        <v>Gutter_Runner_Ranged_Weaponry</v>
      </c>
      <c r="AS26" s="40" t="str">
        <f aca="false">CONCATENATE(AS$1,"_","Ranged_Weaponry")</f>
        <v>Storm_Vermin_Ranged_Weaponry</v>
      </c>
      <c r="AT26" s="40" t="str">
        <f aca="false">CONCATENATE(AT$1,"_","Ranged_Weaponry")</f>
        <v>Rat_Ogre_Ranged_Weaponry</v>
      </c>
      <c r="AU26" s="40" t="str">
        <f aca="false">CONCATENATE(AU$1,"_","Ranged_Weaponry")</f>
        <v>Claw_Leader_Ranged_Weaponry</v>
      </c>
      <c r="AV26" s="40" t="str">
        <f aca="false">CONCATENATE(AV$1,"_","Ranged_Weaponry")</f>
        <v>Mounted_Claw_Leader_Ranged_Weaponry</v>
      </c>
      <c r="AW26" s="40" t="str">
        <f aca="false">CONCATENATE(AW$1,"_","Ranged_Weaponry")</f>
        <v>Dwarf_Warrior_Ranged_Weaponry</v>
      </c>
      <c r="AX26" s="40" t="str">
        <f aca="false">CONCATENATE(AX$1,"_","Ranged_Weaponry")</f>
        <v>Slayer_Ranged_Weaponry</v>
      </c>
      <c r="AY26" s="40" t="str">
        <f aca="false">CONCATENATE(AY$1,"_","Ranged_Weaponry")</f>
        <v>Ironbreaker_Ranged_Weaponry</v>
      </c>
      <c r="AZ26" s="40" t="str">
        <f aca="false">CONCATENATE(AZ$1,"_","Ranged_Weaponry")</f>
        <v>Hammerer_Ranged_Weaponry</v>
      </c>
      <c r="BA26" s="40" t="str">
        <f aca="false">CONCATENATE(BA$1,"_","Ranged_Weaponry")</f>
        <v>Dwarf_Captain_Ranged_Weaponry</v>
      </c>
      <c r="BB26" s="40" t="str">
        <f aca="false">CONCATENATE(BB$1,"_","Ranged_Weaponry")</f>
        <v>Chaos_Knight_Ranged_Weaponry</v>
      </c>
      <c r="BC26" s="40" t="str">
        <f aca="false">CONCATENATE(BC$1,"_","Ranged_Weaponry")</f>
        <v>Warrior_of_Chaos_Ranged_Weaponry</v>
      </c>
      <c r="BD26" s="40" t="str">
        <f aca="false">CONCATENATE(BD$1,"_","Ranged_Weaponry")</f>
        <v>Marauder_Ranged_Weaponry</v>
      </c>
      <c r="BE26" s="40" t="str">
        <f aca="false">CONCATENATE(BE$1,"_","Ranged_Weaponry")</f>
        <v>Mounted_Exalted_Champion_Ranged_Weaponry</v>
      </c>
      <c r="BF26" s="40" t="str">
        <f aca="false">CONCATENATE(BF$1,"_","Ranged_Weaponry")</f>
        <v>Exalted_Champion_Ranged_Weaponry</v>
      </c>
      <c r="BG26" s="40" t="str">
        <f aca="false">CONCATENATE(BG$1,"_","Ranged_Weaponry")</f>
        <v>Dark_Elf_Warrior_Ranged_Weaponry</v>
      </c>
      <c r="BH26" s="40" t="str">
        <f aca="false">CONCATENATE(BH$1,"_","Ranged_Weaponry")</f>
        <v>Dreadknight_Ranged_Weaponry</v>
      </c>
      <c r="BI26" s="40" t="str">
        <f aca="false">CONCATENATE(BI$1,"_","Ranged_Weaponry")</f>
        <v>Witch_Elf_Ranged_Weaponry</v>
      </c>
      <c r="BJ26" s="40" t="str">
        <f aca="false">CONCATENATE(BJ$1,"_","Ranged_Weaponry")</f>
        <v>Dark_Elf_Corsair_Ranged_Weaponry</v>
      </c>
      <c r="BK26" s="40" t="str">
        <f aca="false">CONCATENATE(BK$1,"_","Ranged_Weaponry")</f>
        <v>Executioner_Ranged_Weaponry</v>
      </c>
      <c r="BL26" s="40" t="str">
        <f aca="false">CONCATENATE(BL$1,"_","Ranged_Weaponry")</f>
        <v>Shade_Ranged_Weaponry</v>
      </c>
      <c r="BM26" s="40" t="str">
        <f aca="false">CONCATENATE(BM$1,"_","Ranged_Weaponry")</f>
        <v>Mounted_Dark_Elf_Master_Ranged_Weaponry</v>
      </c>
      <c r="BN26" s="40" t="str">
        <f aca="false">CONCATENATE(BN$1,"_","Ranged_Weaponry")</f>
        <v>Dark_Elf_Master_Ranged_Weaponry</v>
      </c>
      <c r="BO26" s="40" t="str">
        <f aca="false">CONCATENATE(BO$1,"_","Ranged_Weaponry")</f>
        <v>Cathayan_Captain_Ranged_Weaponry</v>
      </c>
      <c r="BP26" s="40" t="str">
        <f aca="false">CONCATENATE(BP$1,"_","Ranged_Weaponry")</f>
        <v>Mounted_Cathayan_Captain_Ranged_Weaponry</v>
      </c>
      <c r="BQ26" s="40" t="str">
        <f aca="false">CONCATENATE(BQ$1,"_","Ranged_Weaponry")</f>
        <v>Dragon_Cavalry_Ranged_Weaponry</v>
      </c>
      <c r="BR26" s="40" t="str">
        <f aca="false">CONCATENATE(BR$1,"_","Ranged_Weaponry")</f>
        <v>Imperial_Infantry_Ranged_Weaponry</v>
      </c>
      <c r="BS26" s="40" t="str">
        <f aca="false">CONCATENATE(BS$1,"_","Ranged_Weaponry")</f>
        <v>Levy-Infantry_Ranged_Weaponry</v>
      </c>
      <c r="BT26" s="40" t="str">
        <f aca="false">CONCATENATE(BT$1,"_","Ranged_Weaponry")</f>
        <v>Dragonblade_Ranged_Weaponry</v>
      </c>
      <c r="BU26" s="40" t="str">
        <f aca="false">CONCATENATE(BU$1,"_","Ranged_Weaponry")</f>
        <v>Imperial_Guard_Ranged_Weaponry</v>
      </c>
      <c r="BV26" s="40" t="str">
        <f aca="false">CONCATENATE(BV$1,"_","Ranged_Weaponry")</f>
        <v>Temple_Dog_Ranged_Weaponry</v>
      </c>
      <c r="BW26" s="40" t="str">
        <f aca="false">CONCATENATE(BW$1,"_","Ranged_Weaponry")</f>
        <v>Hatamoto_Ranged_Weaponry</v>
      </c>
      <c r="BX26" s="40" t="str">
        <f aca="false">CONCATENATE(BX$1,"_","Ranged_Weaponry")</f>
        <v>Mounted_Hatamoto_Ranged_Weaponry</v>
      </c>
      <c r="BY26" s="40" t="str">
        <f aca="false">CONCATENATE(BY$1,"_","Ranged_Weaponry")</f>
        <v>Samurai_Ranged_Weaponry</v>
      </c>
      <c r="BZ26" s="40" t="str">
        <f aca="false">CONCATENATE(BZ$1,"_","Ranged_Weaponry")</f>
        <v>Mounted_Samurai_Ranged_Weaponry</v>
      </c>
      <c r="CA26" s="40" t="str">
        <f aca="false">CONCATENATE(CA$1,"_","Ranged_Weaponry")</f>
        <v>Ashiguru_Ranged_Weaponry</v>
      </c>
      <c r="CB26" s="40" t="str">
        <f aca="false">CONCATENATE(CB$1,"_","Ranged_Weaponry")</f>
        <v>Nipponese_Leves_Ranged_Weaponry</v>
      </c>
    </row>
    <row r="27" customFormat="false" ht="16.25" hidden="false" customHeight="false" outlineLevel="0" collapsed="false">
      <c r="I27" s="0" t="s">
        <v>183</v>
      </c>
      <c r="J27" s="11" t="s">
        <v>169</v>
      </c>
      <c r="L27" s="11" t="s">
        <v>169</v>
      </c>
      <c r="M27" s="6" t="s">
        <v>173</v>
      </c>
      <c r="N27" s="11"/>
      <c r="O27" s="0" t="s">
        <v>196</v>
      </c>
      <c r="P27" s="0" t="s">
        <v>186</v>
      </c>
      <c r="Q27" s="11"/>
      <c r="R27" s="6" t="s">
        <v>173</v>
      </c>
      <c r="S27" s="42"/>
      <c r="T27" s="42"/>
      <c r="V27" s="0" t="s">
        <v>175</v>
      </c>
      <c r="W27" s="0" t="s">
        <v>175</v>
      </c>
      <c r="X27" s="0" t="s">
        <v>169</v>
      </c>
      <c r="Z27" s="0" t="s">
        <v>175</v>
      </c>
      <c r="AA27" s="11" t="s">
        <v>169</v>
      </c>
      <c r="AG27" s="11" t="s">
        <v>169</v>
      </c>
      <c r="AH27" s="0" t="s">
        <v>196</v>
      </c>
      <c r="AI27" s="0" t="s">
        <v>196</v>
      </c>
      <c r="AL27" s="0" t="s">
        <v>185</v>
      </c>
      <c r="AQ27" s="0" t="s">
        <v>197</v>
      </c>
      <c r="AR27" s="0" t="s">
        <v>197</v>
      </c>
      <c r="AS27" s="0" t="s">
        <v>200</v>
      </c>
      <c r="AU27" s="0" t="s">
        <v>188</v>
      </c>
      <c r="AV27" s="0" t="s">
        <v>197</v>
      </c>
      <c r="AW27" s="0" t="s">
        <v>173</v>
      </c>
      <c r="BA27" s="0" t="s">
        <v>173</v>
      </c>
      <c r="BC27" s="0" t="s">
        <v>199</v>
      </c>
      <c r="BD27" s="0" t="s">
        <v>183</v>
      </c>
      <c r="BF27" s="0" t="s">
        <v>199</v>
      </c>
      <c r="BG27" s="0" t="s">
        <v>193</v>
      </c>
      <c r="BH27" s="0" t="s">
        <v>176</v>
      </c>
      <c r="BJ27" s="0" t="s">
        <v>176</v>
      </c>
      <c r="BL27" s="0" t="s">
        <v>176</v>
      </c>
      <c r="BM27" s="0" t="s">
        <v>176</v>
      </c>
      <c r="BN27" s="0" t="s">
        <v>176</v>
      </c>
      <c r="BO27" s="0" t="s">
        <v>169</v>
      </c>
      <c r="BP27" s="0" t="s">
        <v>169</v>
      </c>
      <c r="BQ27" s="0" t="s">
        <v>169</v>
      </c>
      <c r="BR27" s="0" t="s">
        <v>169</v>
      </c>
      <c r="BS27" s="0" t="s">
        <v>169</v>
      </c>
      <c r="BW27" s="0" t="s">
        <v>179</v>
      </c>
      <c r="BX27" s="0" t="s">
        <v>169</v>
      </c>
      <c r="BY27" s="0" t="s">
        <v>179</v>
      </c>
      <c r="BZ27" s="0" t="s">
        <v>169</v>
      </c>
      <c r="CA27" s="0" t="s">
        <v>179</v>
      </c>
    </row>
    <row r="28" customFormat="false" ht="13.8" hidden="false" customHeight="false" outlineLevel="0" collapsed="false">
      <c r="I28" s="0" t="s">
        <v>200</v>
      </c>
      <c r="J28" s="0" t="s">
        <v>173</v>
      </c>
      <c r="L28" s="0" t="s">
        <v>173</v>
      </c>
      <c r="M28" s="6" t="s">
        <v>179</v>
      </c>
      <c r="N28" s="11"/>
      <c r="O28" s="6" t="s">
        <v>197</v>
      </c>
      <c r="P28" s="11"/>
      <c r="Q28" s="11"/>
      <c r="R28" s="6" t="s">
        <v>186</v>
      </c>
      <c r="S28" s="42"/>
      <c r="T28" s="42"/>
      <c r="AH28" s="0" t="s">
        <v>200</v>
      </c>
      <c r="AI28" s="0" t="s">
        <v>200</v>
      </c>
      <c r="AQ28" s="0" t="s">
        <v>200</v>
      </c>
      <c r="AR28" s="0" t="s">
        <v>200</v>
      </c>
      <c r="AU28" s="0" t="s">
        <v>197</v>
      </c>
      <c r="AV28" s="0" t="s">
        <v>200</v>
      </c>
      <c r="AW28" s="0" t="s">
        <v>179</v>
      </c>
      <c r="BA28" s="0" t="s">
        <v>179</v>
      </c>
      <c r="BD28" s="0" t="s">
        <v>196</v>
      </c>
      <c r="BG28" s="0" t="s">
        <v>200</v>
      </c>
      <c r="BJ28" s="0" t="s">
        <v>200</v>
      </c>
      <c r="BL28" s="0" t="s">
        <v>193</v>
      </c>
      <c r="BM28" s="0" t="s">
        <v>200</v>
      </c>
      <c r="BN28" s="0" t="s">
        <v>193</v>
      </c>
      <c r="BO28" s="0" t="s">
        <v>172</v>
      </c>
      <c r="BP28" s="0" t="s">
        <v>186</v>
      </c>
      <c r="BQ28" s="0" t="s">
        <v>186</v>
      </c>
      <c r="BR28" s="0" t="s">
        <v>172</v>
      </c>
      <c r="BW28" s="0" t="s">
        <v>185</v>
      </c>
      <c r="BX28" s="0" t="s">
        <v>200</v>
      </c>
      <c r="BY28" s="0" t="s">
        <v>185</v>
      </c>
      <c r="BZ28" s="0" t="s">
        <v>200</v>
      </c>
      <c r="CA28" s="0" t="s">
        <v>185</v>
      </c>
    </row>
    <row r="29" customFormat="false" ht="13.8" hidden="false" customHeight="false" outlineLevel="0" collapsed="false">
      <c r="I29" s="0" t="s">
        <v>186</v>
      </c>
      <c r="J29" s="0" t="s">
        <v>179</v>
      </c>
      <c r="L29" s="0" t="s">
        <v>179</v>
      </c>
      <c r="M29" s="13" t="s">
        <v>181</v>
      </c>
      <c r="N29" s="11"/>
      <c r="O29" s="11"/>
      <c r="P29" s="11"/>
      <c r="Q29" s="11"/>
      <c r="R29" s="11"/>
      <c r="S29" s="42"/>
      <c r="T29" s="42"/>
      <c r="AU29" s="0" t="s">
        <v>200</v>
      </c>
      <c r="AV29" s="0" t="s">
        <v>201</v>
      </c>
      <c r="AW29" s="0" t="s">
        <v>199</v>
      </c>
      <c r="BA29" s="0" t="s">
        <v>186</v>
      </c>
      <c r="BD29" s="0" t="s">
        <v>199</v>
      </c>
      <c r="BL29" s="0" t="s">
        <v>200</v>
      </c>
      <c r="BN29" s="0" t="s">
        <v>200</v>
      </c>
      <c r="BO29" s="0" t="s">
        <v>173</v>
      </c>
      <c r="BP29" s="0" t="s">
        <v>198</v>
      </c>
      <c r="BQ29" s="0" t="s">
        <v>198</v>
      </c>
      <c r="BR29" s="0" t="s">
        <v>173</v>
      </c>
      <c r="BW29" s="0" t="s">
        <v>200</v>
      </c>
      <c r="BY29" s="0" t="s">
        <v>200</v>
      </c>
      <c r="CA29" s="0" t="s">
        <v>200</v>
      </c>
    </row>
    <row r="30" customFormat="false" ht="13.8" hidden="false" customHeight="false" outlineLevel="0" collapsed="false">
      <c r="I30" s="11"/>
      <c r="J30" s="11"/>
      <c r="L30" s="0" t="s">
        <v>200</v>
      </c>
      <c r="M30" s="6" t="s">
        <v>186</v>
      </c>
      <c r="N30" s="11"/>
      <c r="O30" s="11"/>
      <c r="P30" s="11"/>
      <c r="Q30" s="11"/>
      <c r="R30" s="11"/>
      <c r="S30" s="42"/>
      <c r="T30" s="42"/>
      <c r="AU30" s="0" t="s">
        <v>201</v>
      </c>
      <c r="BA30" s="0" t="s">
        <v>199</v>
      </c>
      <c r="BO30" s="0" t="s">
        <v>179</v>
      </c>
      <c r="BP30" s="0" t="s">
        <v>200</v>
      </c>
      <c r="BQ30" s="0" t="s">
        <v>200</v>
      </c>
      <c r="BR30" s="0" t="s">
        <v>179</v>
      </c>
    </row>
    <row r="31" customFormat="false" ht="13.8" hidden="false" customHeight="false" outlineLevel="0" collapsed="false">
      <c r="I31" s="11"/>
      <c r="J31" s="11"/>
      <c r="K31" s="11"/>
      <c r="L31" s="0" t="s">
        <v>186</v>
      </c>
      <c r="M31" s="6" t="s">
        <v>194</v>
      </c>
      <c r="N31" s="11"/>
      <c r="O31" s="11"/>
      <c r="P31" s="11"/>
      <c r="Q31" s="11"/>
      <c r="R31" s="11"/>
      <c r="S31" s="42"/>
      <c r="T31" s="42"/>
      <c r="BO31" s="0" t="s">
        <v>186</v>
      </c>
      <c r="BR31" s="0" t="s">
        <v>198</v>
      </c>
    </row>
    <row r="32" customFormat="false" ht="13.8" hidden="false" customHeight="false" outlineLevel="0" collapsed="false">
      <c r="I32" s="11"/>
      <c r="J32" s="11"/>
      <c r="K32" s="11"/>
      <c r="M32" s="6"/>
      <c r="N32" s="11"/>
      <c r="O32" s="11"/>
      <c r="P32" s="11"/>
      <c r="Q32" s="11"/>
      <c r="R32" s="11"/>
      <c r="S32" s="42"/>
      <c r="T32" s="42"/>
      <c r="BO32" s="0" t="s">
        <v>198</v>
      </c>
    </row>
    <row r="33" customFormat="false" ht="13.8" hidden="false" customHeight="false" outlineLevel="0" collapsed="false">
      <c r="I33" s="11"/>
      <c r="J33" s="11"/>
      <c r="K33" s="11"/>
      <c r="M33" s="6"/>
      <c r="N33" s="11"/>
      <c r="O33" s="11"/>
      <c r="P33" s="11"/>
      <c r="Q33" s="11"/>
      <c r="R33" s="11"/>
      <c r="S33" s="42"/>
      <c r="T33" s="42"/>
      <c r="BO33" s="0" t="s">
        <v>200</v>
      </c>
    </row>
    <row r="34" customFormat="false" ht="13.8" hidden="false" customHeight="false" outlineLevel="0" collapsed="false">
      <c r="A34" s="40" t="str">
        <f aca="false">CONCATENATE(A$1,"_","Armour")</f>
        <v>Arabic_Warhorse_Armour</v>
      </c>
      <c r="B34" s="40" t="str">
        <f aca="false">CONCATENATE(B$1,"_","Armour")</f>
        <v>European_Warhorse_Armour</v>
      </c>
      <c r="C34" s="40" t="str">
        <f aca="false">CONCATENATE(C$1,"_","Armour")</f>
        <v>Warhorse_Armour</v>
      </c>
      <c r="D34" s="40" t="str">
        <f aca="false">CONCATENATE(D$1,"_","Armour")</f>
        <v>Elven_Warhorse_Armour</v>
      </c>
      <c r="E34" s="40" t="str">
        <f aca="false">CONCATENATE(E$1,"_","Armour")</f>
        <v>Chaos_Warhorse_Armour</v>
      </c>
      <c r="F34" s="40" t="str">
        <f aca="false">CONCATENATE(F$1,"_","Armour")</f>
        <v>Rat_Ogre_Bonebreaker_Armour</v>
      </c>
      <c r="G34" s="40" t="str">
        <f aca="false">CONCATENATE(G$1,"_","Armour")</f>
        <v>Demigryph_Armour</v>
      </c>
      <c r="H34" s="40" t="str">
        <f aca="false">CONCATENATE(H$1,"_","Armour")</f>
        <v>Cold_One_Armour</v>
      </c>
      <c r="I34" s="40" t="str">
        <f aca="false">CONCATENATE(I$1,"_","Armour")</f>
        <v>Empire_State_Troop_Armour</v>
      </c>
      <c r="J34" s="40" t="str">
        <f aca="false">CONCATENATE(J$1,"_","Armour")</f>
        <v>Empire_State_Troop_Skirmisher_Armour</v>
      </c>
      <c r="K34" s="40" t="str">
        <f aca="false">CONCATENATE(K$1,"_","Armour")</f>
        <v>Reiksguard_Armour</v>
      </c>
      <c r="L34" s="40" t="str">
        <f aca="false">CONCATENATE(L$1,"_","Armour")</f>
        <v>Empire_Captain_Armour</v>
      </c>
      <c r="M34" s="40" t="str">
        <f aca="false">CONCATENATE(M$1,"_","Armour")</f>
        <v>Master_Engineer_Armour</v>
      </c>
      <c r="N34" s="40" t="str">
        <f aca="false">CONCATENATE(N$1,"_","Armour")</f>
        <v>Counts_Guard_Armour</v>
      </c>
      <c r="O34" s="40" t="str">
        <f aca="false">CONCATENATE(O$1,"_","Armour")</f>
        <v>Halfling_Armour</v>
      </c>
      <c r="P34" s="40" t="str">
        <f aca="false">CONCATENATE(P$1,"_","Armour")</f>
        <v>Mounted_Empire_Captain_Armour</v>
      </c>
      <c r="Q34" s="40" t="str">
        <f aca="false">CONCATENATE(Q$1,"_","Armour")</f>
        <v>Mounted_Reiksguard_Armour</v>
      </c>
      <c r="R34" s="40" t="str">
        <f aca="false">CONCATENATE(R$1,"_","Armour")</f>
        <v>Witch_Hunter_Armour</v>
      </c>
      <c r="S34" s="40" t="str">
        <f aca="false">CONCATENATE(S$1,"_","Armour")</f>
        <v>Swordmaster_Armour</v>
      </c>
      <c r="T34" s="40" t="str">
        <f aca="false">CONCATENATE(T$1,"_","Armour")</f>
        <v>White_Lion_Armour</v>
      </c>
      <c r="U34" s="40" t="str">
        <f aca="false">CONCATENATE(U$1,"_","Armour")</f>
        <v>Phoenix_Guard_Armour</v>
      </c>
      <c r="V34" s="40" t="str">
        <f aca="false">CONCATENATE(V$1,"_","Armour")</f>
        <v>Archer_Armour</v>
      </c>
      <c r="W34" s="40" t="str">
        <f aca="false">CONCATENATE(W$1,"_","Armour")</f>
        <v>Noble_Armour</v>
      </c>
      <c r="X34" s="40" t="str">
        <f aca="false">CONCATENATE(X$1,"_","Armour")</f>
        <v>Mounted_Noble_Armour</v>
      </c>
      <c r="Y34" s="40" t="str">
        <f aca="false">CONCATENATE(Y$1,"_","Armour")</f>
        <v>Silver_Helm_Armour</v>
      </c>
      <c r="Z34" s="40" t="str">
        <f aca="false">CONCATENATE(Z$1,"_","Armour")</f>
        <v>Shadow_Warrior_Armour</v>
      </c>
      <c r="AA34" s="40" t="str">
        <f aca="false">CONCATENATE(AA$1,"_","Armour")</f>
        <v>Sea_Guard_Armour</v>
      </c>
      <c r="AB34" s="40" t="str">
        <f aca="false">CONCATENATE(AB$1,"_","Armour")</f>
        <v>Big_'Un_Armour</v>
      </c>
      <c r="AC34" s="40" t="str">
        <f aca="false">CONCATENATE(AC$1,"_","Armour")</f>
        <v>Black_Orc_Armour</v>
      </c>
      <c r="AD34" s="40" t="str">
        <f aca="false">CONCATENATE(AD$1,"_","Armour")</f>
        <v>Savage_orc_Armour</v>
      </c>
      <c r="AE34" s="40" t="str">
        <f aca="false">CONCATENATE(AE$1,"_","Armour")</f>
        <v>Savage_Orc_Big_Un_Armour</v>
      </c>
      <c r="AF34" s="40" t="str">
        <f aca="false">CONCATENATE(AF$1,"_","Armour")</f>
        <v>Orc_Big_Boss_Armour</v>
      </c>
      <c r="AG34" s="40" t="str">
        <f aca="false">CONCATENATE(AG$1,"_","Armour")</f>
        <v>Arrer_Boy_Armour</v>
      </c>
      <c r="AH34" s="40" t="str">
        <f aca="false">CONCATENATE(AH$1,"_","Armour")</f>
        <v>Night_Goblin_Armour</v>
      </c>
      <c r="AI34" s="40" t="str">
        <f aca="false">CONCATENATE(AI$1,"_","Armour")</f>
        <v>Night_Goblin_Big_Boss_Armour</v>
      </c>
      <c r="AJ34" s="40" t="str">
        <f aca="false">CONCATENATE(AJ$1,"_","Armour")</f>
        <v>Troll_Armour</v>
      </c>
      <c r="AK34" s="40" t="str">
        <f aca="false">CONCATENATE(AK$1,"_","Armour")</f>
        <v>Peasant_Armour</v>
      </c>
      <c r="AL34" s="40" t="str">
        <f aca="false">CONCATENATE(AL$1,"_","Armour")</f>
        <v>Bowman_Armour</v>
      </c>
      <c r="AM34" s="40" t="str">
        <f aca="false">CONCATENATE(AM$1,"_","Armour")</f>
        <v>Brettonian_Foot_Knight_Armour</v>
      </c>
      <c r="AN34" s="40" t="str">
        <f aca="false">CONCATENATE(AN$1,"_","Armour")</f>
        <v>Brettonian_Knight_Armour</v>
      </c>
      <c r="AO34" s="40" t="str">
        <f aca="false">CONCATENATE(AO$1,"_","Armour")</f>
        <v>Duke_Armour</v>
      </c>
      <c r="AP34" s="40" t="str">
        <f aca="false">CONCATENATE(AP$1,"_","Armour")</f>
        <v>Skavenslave_Armour</v>
      </c>
      <c r="AQ34" s="40" t="str">
        <f aca="false">CONCATENATE(AQ$1,"_","Armour")</f>
        <v>Clan_Rat_Armour</v>
      </c>
      <c r="AR34" s="40" t="str">
        <f aca="false">CONCATENATE(AR$1,"_","Armour")</f>
        <v>Gutter_Runner_Armour</v>
      </c>
      <c r="AS34" s="40" t="str">
        <f aca="false">CONCATENATE(AS$1,"_","Armour")</f>
        <v>Storm_Vermin_Armour</v>
      </c>
      <c r="AT34" s="40" t="str">
        <f aca="false">CONCATENATE(AT$1,"_","Armour")</f>
        <v>Rat_Ogre_Armour</v>
      </c>
      <c r="AU34" s="40" t="str">
        <f aca="false">CONCATENATE(AU$1,"_","Armour")</f>
        <v>Claw_Leader_Armour</v>
      </c>
      <c r="AV34" s="40" t="str">
        <f aca="false">CONCATENATE(AV$1,"_","Armour")</f>
        <v>Mounted_Claw_Leader_Armour</v>
      </c>
      <c r="AW34" s="40" t="str">
        <f aca="false">CONCATENATE(AW$1,"_","Armour")</f>
        <v>Dwarf_Warrior_Armour</v>
      </c>
      <c r="AX34" s="40" t="str">
        <f aca="false">CONCATENATE(AX$1,"_","Armour")</f>
        <v>Slayer_Armour</v>
      </c>
      <c r="AY34" s="40" t="str">
        <f aca="false">CONCATENATE(AY$1,"_","Armour")</f>
        <v>Ironbreaker_Armour</v>
      </c>
      <c r="AZ34" s="40" t="str">
        <f aca="false">CONCATENATE(AZ$1,"_","Armour")</f>
        <v>Hammerer_Armour</v>
      </c>
      <c r="BA34" s="40" t="str">
        <f aca="false">CONCATENATE(BA$1,"_","Armour")</f>
        <v>Dwarf_Captain_Armour</v>
      </c>
      <c r="BB34" s="40" t="str">
        <f aca="false">CONCATENATE(BB$1,"_","Armour")</f>
        <v>Chaos_Knight_Armour</v>
      </c>
      <c r="BC34" s="40" t="str">
        <f aca="false">CONCATENATE(BC$1,"_","Armour")</f>
        <v>Warrior_of_Chaos_Armour</v>
      </c>
      <c r="BD34" s="40" t="str">
        <f aca="false">CONCATENATE(BD$1,"_","Armour")</f>
        <v>Marauder_Armour</v>
      </c>
      <c r="BE34" s="40" t="str">
        <f aca="false">CONCATENATE(BE$1,"_","Armour")</f>
        <v>Mounted_Exalted_Champion_Armour</v>
      </c>
      <c r="BF34" s="40" t="str">
        <f aca="false">CONCATENATE(BF$1,"_","Armour")</f>
        <v>Exalted_Champion_Armour</v>
      </c>
      <c r="BG34" s="40" t="str">
        <f aca="false">CONCATENATE(BG$1,"_","Armour")</f>
        <v>Dark_Elf_Warrior_Armour</v>
      </c>
      <c r="BH34" s="40" t="str">
        <f aca="false">CONCATENATE(BH$1,"_","Armour")</f>
        <v>Dreadknight_Armour</v>
      </c>
      <c r="BI34" s="40" t="str">
        <f aca="false">CONCATENATE(BI$1,"_","Armour")</f>
        <v>Witch_Elf_Armour</v>
      </c>
      <c r="BJ34" s="40" t="str">
        <f aca="false">CONCATENATE(BJ$1,"_","Armour")</f>
        <v>Dark_Elf_Corsair_Armour</v>
      </c>
      <c r="BK34" s="40" t="str">
        <f aca="false">CONCATENATE(BK$1,"_","Armour")</f>
        <v>Executioner_Armour</v>
      </c>
      <c r="BL34" s="40" t="str">
        <f aca="false">CONCATENATE(BL$1,"_","Armour")</f>
        <v>Shade_Armour</v>
      </c>
      <c r="BM34" s="40" t="str">
        <f aca="false">CONCATENATE(BM$1,"_","Armour")</f>
        <v>Mounted_Dark_Elf_Master_Armour</v>
      </c>
      <c r="BN34" s="40" t="str">
        <f aca="false">CONCATENATE(BN$1,"_","Armour")</f>
        <v>Dark_Elf_Master_Armour</v>
      </c>
      <c r="BO34" s="40" t="str">
        <f aca="false">CONCATENATE(BO$1,"_","Armour")</f>
        <v>Cathayan_Captain_Armour</v>
      </c>
      <c r="BP34" s="40" t="str">
        <f aca="false">CONCATENATE(BP$1,"_","Armour")</f>
        <v>Mounted_Cathayan_Captain_Armour</v>
      </c>
      <c r="BQ34" s="40" t="str">
        <f aca="false">CONCATENATE(BQ$1,"_","Armour")</f>
        <v>Dragon_Cavalry_Armour</v>
      </c>
      <c r="BR34" s="40" t="str">
        <f aca="false">CONCATENATE(BR$1,"_","Armour")</f>
        <v>Imperial_Infantry_Armour</v>
      </c>
      <c r="BS34" s="40" t="str">
        <f aca="false">CONCATENATE(BS$1,"_","Armour")</f>
        <v>Levy-Infantry_Armour</v>
      </c>
      <c r="BT34" s="40" t="str">
        <f aca="false">CONCATENATE(BT$1,"_","Armour")</f>
        <v>Dragonblade_Armour</v>
      </c>
      <c r="BU34" s="40" t="str">
        <f aca="false">CONCATENATE(BU$1,"_","Armour")</f>
        <v>Imperial_Guard_Armour</v>
      </c>
      <c r="BV34" s="40" t="str">
        <f aca="false">CONCATENATE(BV$1,"_","Armour")</f>
        <v>Temple_Dog_Armour</v>
      </c>
      <c r="BW34" s="40" t="str">
        <f aca="false">CONCATENATE(BW$1,"_","Armour")</f>
        <v>Hatamoto_Armour</v>
      </c>
      <c r="BX34" s="40" t="str">
        <f aca="false">CONCATENATE(BX$1,"_","Armour")</f>
        <v>Mounted_Hatamoto_Armour</v>
      </c>
      <c r="BY34" s="40" t="str">
        <f aca="false">CONCATENATE(BY$1,"_","Armour")</f>
        <v>Samurai_Armour</v>
      </c>
      <c r="BZ34" s="40" t="str">
        <f aca="false">CONCATENATE(BZ$1,"_","Armour")</f>
        <v>Mounted_Samurai_Armour</v>
      </c>
      <c r="CA34" s="40" t="str">
        <f aca="false">CONCATENATE(CA$1,"_","Armour")</f>
        <v>Ashiguru_Armour</v>
      </c>
      <c r="CB34" s="40" t="str">
        <f aca="false">CONCATENATE(CB$1,"_","Armour")</f>
        <v>Nipponese_Leves_Armour</v>
      </c>
    </row>
    <row r="35" customFormat="false" ht="12.8" hidden="false" customHeight="false" outlineLevel="0" collapsed="false">
      <c r="A35" s="0" t="s">
        <v>270</v>
      </c>
      <c r="B35" s="0" t="s">
        <v>270</v>
      </c>
      <c r="C35" s="0" t="s">
        <v>270</v>
      </c>
      <c r="D35" s="0" t="s">
        <v>271</v>
      </c>
      <c r="E35" s="0" t="s">
        <v>270</v>
      </c>
      <c r="F35" s="12" t="s">
        <v>272</v>
      </c>
      <c r="G35" s="0" t="s">
        <v>270</v>
      </c>
      <c r="H35" s="0" t="s">
        <v>273</v>
      </c>
      <c r="I35" s="0" t="s">
        <v>274</v>
      </c>
      <c r="J35" s="0" t="s">
        <v>274</v>
      </c>
      <c r="K35" s="0" t="s">
        <v>274</v>
      </c>
      <c r="L35" s="0" t="s">
        <v>274</v>
      </c>
      <c r="M35" s="0" t="s">
        <v>274</v>
      </c>
      <c r="N35" s="0" t="s">
        <v>274</v>
      </c>
      <c r="O35" s="0" t="s">
        <v>274</v>
      </c>
      <c r="P35" s="0" t="s">
        <v>274</v>
      </c>
      <c r="Q35" s="0" t="s">
        <v>274</v>
      </c>
      <c r="R35" s="0" t="s">
        <v>274</v>
      </c>
      <c r="S35" s="0" t="s">
        <v>274</v>
      </c>
      <c r="T35" s="0" t="s">
        <v>274</v>
      </c>
      <c r="U35" s="0" t="s">
        <v>274</v>
      </c>
      <c r="V35" s="0" t="s">
        <v>274</v>
      </c>
      <c r="W35" s="0" t="s">
        <v>274</v>
      </c>
      <c r="X35" s="0" t="s">
        <v>274</v>
      </c>
      <c r="Y35" s="0" t="s">
        <v>274</v>
      </c>
      <c r="Z35" s="0" t="s">
        <v>274</v>
      </c>
      <c r="AA35" s="0" t="s">
        <v>274</v>
      </c>
      <c r="AB35" s="0" t="s">
        <v>274</v>
      </c>
      <c r="AC35" s="0" t="s">
        <v>274</v>
      </c>
      <c r="AF35" s="0" t="s">
        <v>274</v>
      </c>
      <c r="AG35" s="0" t="s">
        <v>274</v>
      </c>
      <c r="AH35" s="0" t="s">
        <v>274</v>
      </c>
      <c r="AI35" s="0" t="s">
        <v>274</v>
      </c>
      <c r="AK35" s="0" t="s">
        <v>274</v>
      </c>
      <c r="AL35" s="0" t="s">
        <v>274</v>
      </c>
      <c r="AM35" s="0" t="s">
        <v>274</v>
      </c>
      <c r="AN35" s="0" t="s">
        <v>274</v>
      </c>
      <c r="AO35" s="0" t="s">
        <v>274</v>
      </c>
      <c r="AQ35" s="0" t="s">
        <v>274</v>
      </c>
      <c r="AR35" s="0" t="s">
        <v>274</v>
      </c>
      <c r="AS35" s="0" t="s">
        <v>274</v>
      </c>
      <c r="AT35" s="12" t="s">
        <v>272</v>
      </c>
      <c r="AU35" s="0" t="s">
        <v>274</v>
      </c>
      <c r="AV35" s="0" t="s">
        <v>274</v>
      </c>
      <c r="AW35" s="0" t="s">
        <v>274</v>
      </c>
      <c r="AY35" s="0" t="s">
        <v>274</v>
      </c>
      <c r="AZ35" s="0" t="s">
        <v>274</v>
      </c>
      <c r="BA35" s="0" t="s">
        <v>274</v>
      </c>
      <c r="BB35" s="0" t="s">
        <v>274</v>
      </c>
      <c r="BC35" s="0" t="s">
        <v>274</v>
      </c>
      <c r="BD35" s="0" t="s">
        <v>274</v>
      </c>
      <c r="BE35" s="0" t="s">
        <v>274</v>
      </c>
      <c r="BF35" s="0" t="s">
        <v>274</v>
      </c>
      <c r="BG35" s="0" t="s">
        <v>274</v>
      </c>
      <c r="BH35" s="0" t="s">
        <v>274</v>
      </c>
      <c r="BI35" s="0" t="s">
        <v>274</v>
      </c>
      <c r="BJ35" s="0" t="s">
        <v>274</v>
      </c>
      <c r="BK35" s="0" t="s">
        <v>274</v>
      </c>
      <c r="BL35" s="0" t="s">
        <v>274</v>
      </c>
      <c r="BM35" s="0" t="s">
        <v>274</v>
      </c>
      <c r="BN35" s="0" t="s">
        <v>274</v>
      </c>
      <c r="BO35" s="0" t="s">
        <v>274</v>
      </c>
      <c r="BP35" s="0" t="s">
        <v>274</v>
      </c>
      <c r="BQ35" s="0" t="s">
        <v>274</v>
      </c>
      <c r="BR35" s="0" t="s">
        <v>274</v>
      </c>
      <c r="BS35" s="0" t="s">
        <v>274</v>
      </c>
      <c r="BT35" s="0" t="s">
        <v>274</v>
      </c>
      <c r="BU35" s="0" t="s">
        <v>274</v>
      </c>
      <c r="BW35" s="0" t="s">
        <v>274</v>
      </c>
      <c r="BX35" s="0" t="s">
        <v>274</v>
      </c>
      <c r="BY35" s="0" t="s">
        <v>274</v>
      </c>
      <c r="BZ35" s="0" t="s">
        <v>274</v>
      </c>
      <c r="CA35" s="0" t="s">
        <v>274</v>
      </c>
      <c r="CB35" s="0" t="s">
        <v>274</v>
      </c>
    </row>
    <row r="36" customFormat="false" ht="12.8" hidden="false" customHeight="false" outlineLevel="0" collapsed="false">
      <c r="I36" s="0" t="s">
        <v>275</v>
      </c>
      <c r="J36" s="0" t="s">
        <v>275</v>
      </c>
      <c r="K36" s="0" t="s">
        <v>275</v>
      </c>
      <c r="L36" s="0" t="s">
        <v>275</v>
      </c>
      <c r="N36" s="0" t="s">
        <v>275</v>
      </c>
      <c r="P36" s="0" t="s">
        <v>275</v>
      </c>
      <c r="Q36" s="0" t="s">
        <v>275</v>
      </c>
      <c r="S36" s="0" t="s">
        <v>275</v>
      </c>
      <c r="T36" s="0" t="s">
        <v>275</v>
      </c>
      <c r="U36" s="0" t="s">
        <v>275</v>
      </c>
      <c r="W36" s="0" t="s">
        <v>275</v>
      </c>
      <c r="X36" s="0" t="s">
        <v>275</v>
      </c>
      <c r="Y36" s="0" t="s">
        <v>275</v>
      </c>
      <c r="Z36" s="0" t="s">
        <v>275</v>
      </c>
      <c r="AA36" s="0" t="s">
        <v>275</v>
      </c>
      <c r="AB36" s="0" t="s">
        <v>275</v>
      </c>
      <c r="AC36" s="0" t="s">
        <v>275</v>
      </c>
      <c r="AF36" s="0" t="s">
        <v>275</v>
      </c>
      <c r="AG36" s="0" t="s">
        <v>275</v>
      </c>
      <c r="AI36" s="0" t="s">
        <v>275</v>
      </c>
      <c r="AM36" s="0" t="s">
        <v>275</v>
      </c>
      <c r="AN36" s="0" t="s">
        <v>275</v>
      </c>
      <c r="AO36" s="0" t="s">
        <v>275</v>
      </c>
      <c r="AQ36" s="0" t="s">
        <v>275</v>
      </c>
      <c r="AS36" s="0" t="s">
        <v>275</v>
      </c>
      <c r="AU36" s="0" t="s">
        <v>275</v>
      </c>
      <c r="AV36" s="0" t="s">
        <v>275</v>
      </c>
      <c r="AW36" s="0" t="s">
        <v>275</v>
      </c>
      <c r="AY36" s="0" t="s">
        <v>275</v>
      </c>
      <c r="AZ36" s="0" t="s">
        <v>275</v>
      </c>
      <c r="BA36" s="0" t="s">
        <v>275</v>
      </c>
      <c r="BB36" s="0" t="s">
        <v>275</v>
      </c>
      <c r="BC36" s="0" t="s">
        <v>275</v>
      </c>
      <c r="BE36" s="0" t="s">
        <v>275</v>
      </c>
      <c r="BF36" s="0" t="s">
        <v>275</v>
      </c>
      <c r="BG36" s="0" t="s">
        <v>275</v>
      </c>
      <c r="BH36" s="0" t="s">
        <v>275</v>
      </c>
      <c r="BJ36" s="0" t="s">
        <v>275</v>
      </c>
      <c r="BK36" s="0" t="s">
        <v>275</v>
      </c>
      <c r="BL36" s="0" t="s">
        <v>275</v>
      </c>
      <c r="BM36" s="0" t="s">
        <v>275</v>
      </c>
      <c r="BN36" s="0" t="s">
        <v>275</v>
      </c>
      <c r="BO36" s="0" t="s">
        <v>275</v>
      </c>
      <c r="BP36" s="0" t="s">
        <v>275</v>
      </c>
      <c r="BQ36" s="0" t="s">
        <v>275</v>
      </c>
      <c r="BR36" s="0" t="s">
        <v>275</v>
      </c>
      <c r="BS36" s="0" t="s">
        <v>275</v>
      </c>
      <c r="BT36" s="0" t="s">
        <v>275</v>
      </c>
      <c r="BU36" s="0" t="s">
        <v>275</v>
      </c>
      <c r="BW36" s="0" t="s">
        <v>275</v>
      </c>
      <c r="BX36" s="0" t="s">
        <v>275</v>
      </c>
      <c r="BY36" s="0" t="s">
        <v>275</v>
      </c>
      <c r="BZ36" s="0" t="s">
        <v>275</v>
      </c>
      <c r="CA36" s="0" t="s">
        <v>275</v>
      </c>
    </row>
    <row r="37" customFormat="false" ht="12.8" hidden="false" customHeight="false" outlineLevel="0" collapsed="false">
      <c r="K37" s="0" t="s">
        <v>276</v>
      </c>
      <c r="L37" s="43" t="s">
        <v>276</v>
      </c>
      <c r="M37" s="43"/>
      <c r="N37" s="0" t="s">
        <v>276</v>
      </c>
      <c r="P37" s="43" t="s">
        <v>276</v>
      </c>
      <c r="Q37" s="0" t="s">
        <v>276</v>
      </c>
      <c r="S37" s="0" t="s">
        <v>276</v>
      </c>
      <c r="U37" s="0" t="s">
        <v>276</v>
      </c>
      <c r="W37" s="0" t="s">
        <v>276</v>
      </c>
      <c r="X37" s="0" t="s">
        <v>276</v>
      </c>
      <c r="Y37" s="0" t="s">
        <v>276</v>
      </c>
      <c r="AC37" s="0" t="s">
        <v>276</v>
      </c>
      <c r="AF37" s="0" t="s">
        <v>276</v>
      </c>
      <c r="AM37" s="0" t="s">
        <v>276</v>
      </c>
      <c r="AN37" s="0" t="s">
        <v>276</v>
      </c>
      <c r="AO37" s="0" t="s">
        <v>276</v>
      </c>
      <c r="AS37" s="0" t="s">
        <v>276</v>
      </c>
      <c r="AU37" s="0" t="s">
        <v>276</v>
      </c>
      <c r="AV37" s="0" t="s">
        <v>276</v>
      </c>
      <c r="AW37" s="0" t="s">
        <v>276</v>
      </c>
      <c r="AY37" s="0" t="s">
        <v>276</v>
      </c>
      <c r="AZ37" s="0" t="s">
        <v>276</v>
      </c>
      <c r="BA37" s="0" t="s">
        <v>276</v>
      </c>
      <c r="BB37" s="0" t="s">
        <v>276</v>
      </c>
      <c r="BC37" s="0" t="s">
        <v>276</v>
      </c>
      <c r="BE37" s="0" t="s">
        <v>276</v>
      </c>
      <c r="BF37" s="0" t="s">
        <v>276</v>
      </c>
      <c r="BH37" s="0" t="s">
        <v>276</v>
      </c>
      <c r="BK37" s="0" t="s">
        <v>276</v>
      </c>
      <c r="BM37" s="0" t="s">
        <v>276</v>
      </c>
      <c r="BN37" s="0" t="s">
        <v>276</v>
      </c>
      <c r="BO37" s="0" t="s">
        <v>276</v>
      </c>
      <c r="BP37" s="0" t="s">
        <v>276</v>
      </c>
      <c r="BQ37" s="0" t="s">
        <v>276</v>
      </c>
      <c r="BW37" s="0" t="s">
        <v>276</v>
      </c>
      <c r="BX37" s="0" t="s">
        <v>276</v>
      </c>
      <c r="BY37" s="0" t="s">
        <v>276</v>
      </c>
      <c r="BZ37" s="0" t="s">
        <v>276</v>
      </c>
    </row>
    <row r="38" customFormat="false" ht="12.8" hidden="false" customHeight="false" outlineLevel="0" collapsed="false">
      <c r="I38" s="11"/>
      <c r="J38" s="11"/>
      <c r="K38" s="0" t="s">
        <v>277</v>
      </c>
      <c r="L38" s="0" t="s">
        <v>277</v>
      </c>
      <c r="P38" s="0" t="s">
        <v>277</v>
      </c>
      <c r="Q38" s="0" t="s">
        <v>277</v>
      </c>
      <c r="AY38" s="0" t="s">
        <v>277</v>
      </c>
      <c r="BA38" s="0" t="s">
        <v>277</v>
      </c>
      <c r="BB38" s="0" t="s">
        <v>278</v>
      </c>
      <c r="BC38" s="0" t="s">
        <v>278</v>
      </c>
      <c r="BE38" s="0" t="s">
        <v>278</v>
      </c>
      <c r="BF38" s="0" t="s">
        <v>278</v>
      </c>
    </row>
    <row r="39" customFormat="false" ht="13.8" hidden="false" customHeight="false" outlineLevel="0" collapsed="false">
      <c r="I39" s="11"/>
      <c r="J39" s="11"/>
      <c r="N39" s="11"/>
      <c r="O39" s="11"/>
      <c r="S39" s="42"/>
      <c r="T39" s="42"/>
      <c r="BB39" s="0" t="s">
        <v>279</v>
      </c>
    </row>
    <row r="40" customFormat="false" ht="13.8" hidden="false" customHeight="false" outlineLevel="0" collapsed="false">
      <c r="I40" s="11"/>
      <c r="J40" s="11"/>
      <c r="K40" s="11"/>
      <c r="N40" s="11"/>
      <c r="O40" s="11"/>
      <c r="P40" s="11"/>
      <c r="Q40" s="11"/>
      <c r="R40" s="11"/>
      <c r="S40" s="42"/>
      <c r="T40" s="42"/>
    </row>
    <row r="41" customFormat="false" ht="13.8" hidden="false" customHeight="false" outlineLevel="0" collapsed="false">
      <c r="I41" s="11"/>
      <c r="J41" s="11"/>
      <c r="K41" s="11"/>
      <c r="N41" s="11"/>
      <c r="O41" s="11"/>
      <c r="P41" s="11"/>
      <c r="Q41" s="11"/>
      <c r="R41" s="11"/>
      <c r="S41" s="42"/>
      <c r="T41" s="42"/>
    </row>
    <row r="42" customFormat="false" ht="13.8" hidden="false" customHeight="false" outlineLevel="0" collapsed="false">
      <c r="I42" s="40" t="str">
        <f aca="false">CONCATENATE(I$1,"_","Shield")</f>
        <v>Empire_State_Troop_Shield</v>
      </c>
      <c r="J42" s="40" t="str">
        <f aca="false">CONCATENATE(J$1,"_","Shield")</f>
        <v>Empire_State_Troop_Skirmisher_Shield</v>
      </c>
      <c r="K42" s="40" t="str">
        <f aca="false">CONCATENATE(K$1,"_","Shield")</f>
        <v>Reiksguard_Shield</v>
      </c>
      <c r="L42" s="40" t="str">
        <f aca="false">CONCATENATE(L$1,"_","Shield")</f>
        <v>Empire_Captain_Shield</v>
      </c>
      <c r="M42" s="40" t="str">
        <f aca="false">CONCATENATE(M$1,"_","Shield")</f>
        <v>Master_Engineer_Shield</v>
      </c>
      <c r="N42" s="40" t="str">
        <f aca="false">CONCATENATE(N$1,"_","Shield")</f>
        <v>Counts_Guard_Shield</v>
      </c>
      <c r="O42" s="40" t="str">
        <f aca="false">CONCATENATE(O$1,"_","Shield")</f>
        <v>Halfling_Shield</v>
      </c>
      <c r="P42" s="40" t="str">
        <f aca="false">CONCATENATE(P$1,"_","Shield")</f>
        <v>Mounted_Empire_Captain_Shield</v>
      </c>
      <c r="Q42" s="40" t="str">
        <f aca="false">CONCATENATE(Q$1,"_","Shield")</f>
        <v>Mounted_Reiksguard_Shield</v>
      </c>
      <c r="R42" s="40" t="str">
        <f aca="false">CONCATENATE(R$1,"_","Shield")</f>
        <v>Witch_Hunter_Shield</v>
      </c>
      <c r="S42" s="40" t="str">
        <f aca="false">CONCATENATE(S$1,"_","Shield")</f>
        <v>Swordmaster_Shield</v>
      </c>
      <c r="T42" s="40" t="str">
        <f aca="false">CONCATENATE(T$1,"_","Shield")</f>
        <v>White_Lion_Shield</v>
      </c>
      <c r="U42" s="40" t="str">
        <f aca="false">CONCATENATE(U$1,"_","Shield")</f>
        <v>Phoenix_Guard_Shield</v>
      </c>
      <c r="V42" s="40" t="str">
        <f aca="false">CONCATENATE(V$1,"_","Shield")</f>
        <v>Archer_Shield</v>
      </c>
      <c r="W42" s="40" t="str">
        <f aca="false">CONCATENATE(W$1,"_","Shield")</f>
        <v>Noble_Shield</v>
      </c>
      <c r="X42" s="40" t="str">
        <f aca="false">CONCATENATE(X$1,"_","Shield")</f>
        <v>Mounted_Noble_Shield</v>
      </c>
      <c r="Y42" s="40" t="str">
        <f aca="false">CONCATENATE(Y$1,"_","Shield")</f>
        <v>Silver_Helm_Shield</v>
      </c>
      <c r="Z42" s="40" t="str">
        <f aca="false">CONCATENATE(Z$1,"_","Shield")</f>
        <v>Shadow_Warrior_Shield</v>
      </c>
      <c r="AA42" s="40" t="str">
        <f aca="false">CONCATENATE(AA$1,"_","Shield")</f>
        <v>Sea_Guard_Shield</v>
      </c>
      <c r="AB42" s="40" t="str">
        <f aca="false">CONCATENATE(AB$1,"_","Shield")</f>
        <v>Big_'Un_Shield</v>
      </c>
      <c r="AC42" s="40" t="str">
        <f aca="false">CONCATENATE(AC$1,"_","Shield")</f>
        <v>Black_Orc_Shield</v>
      </c>
      <c r="AD42" s="40" t="str">
        <f aca="false">CONCATENATE(AD$1,"_","Shield")</f>
        <v>Savage_orc_Shield</v>
      </c>
      <c r="AE42" s="40" t="str">
        <f aca="false">CONCATENATE(AE$1,"_","Shield")</f>
        <v>Savage_Orc_Big_Un_Shield</v>
      </c>
      <c r="AF42" s="40" t="str">
        <f aca="false">CONCATENATE(AF$1,"_","Shield")</f>
        <v>Orc_Big_Boss_Shield</v>
      </c>
      <c r="AG42" s="40" t="str">
        <f aca="false">CONCATENATE(AG$1,"_","Shield")</f>
        <v>Arrer_Boy_Shield</v>
      </c>
      <c r="AH42" s="40" t="str">
        <f aca="false">CONCATENATE(AH$1,"_","Shield")</f>
        <v>Night_Goblin_Shield</v>
      </c>
      <c r="AI42" s="40" t="str">
        <f aca="false">CONCATENATE(AI$1,"_","Shield")</f>
        <v>Night_Goblin_Big_Boss_Shield</v>
      </c>
      <c r="AJ42" s="40" t="str">
        <f aca="false">CONCATENATE(AJ$1,"_","Shield")</f>
        <v>Troll_Shield</v>
      </c>
      <c r="AK42" s="40" t="str">
        <f aca="false">CONCATENATE(AK$1,"_","Shield")</f>
        <v>Peasant_Shield</v>
      </c>
      <c r="AL42" s="40" t="str">
        <f aca="false">CONCATENATE(AL$1,"_","Shield")</f>
        <v>Bowman_Shield</v>
      </c>
      <c r="AM42" s="40" t="str">
        <f aca="false">CONCATENATE(AM$1,"_","Shield")</f>
        <v>Brettonian_Foot_Knight_Shield</v>
      </c>
      <c r="AN42" s="40" t="str">
        <f aca="false">CONCATENATE(AN$1,"_","Shield")</f>
        <v>Brettonian_Knight_Shield</v>
      </c>
      <c r="AO42" s="40" t="str">
        <f aca="false">CONCATENATE(AO$1,"_","Shield")</f>
        <v>Duke_Shield</v>
      </c>
      <c r="AP42" s="40" t="str">
        <f aca="false">CONCATENATE(AP$1,"_","Shield")</f>
        <v>Skavenslave_Shield</v>
      </c>
      <c r="AQ42" s="40" t="str">
        <f aca="false">CONCATENATE(AQ$1,"_","Shield")</f>
        <v>Clan_Rat_Shield</v>
      </c>
      <c r="AR42" s="40" t="str">
        <f aca="false">CONCATENATE(AR$1,"_","Shield")</f>
        <v>Gutter_Runner_Shield</v>
      </c>
      <c r="AS42" s="40" t="str">
        <f aca="false">CONCATENATE(AS$1,"_","Shield")</f>
        <v>Storm_Vermin_Shield</v>
      </c>
      <c r="AT42" s="40" t="str">
        <f aca="false">CONCATENATE(AT$1,"_","Shield")</f>
        <v>Rat_Ogre_Shield</v>
      </c>
      <c r="AU42" s="40" t="str">
        <f aca="false">CONCATENATE(AU$1,"_","Shield")</f>
        <v>Claw_Leader_Shield</v>
      </c>
      <c r="AV42" s="40" t="str">
        <f aca="false">CONCATENATE(AV$1,"_","Shield")</f>
        <v>Mounted_Claw_Leader_Shield</v>
      </c>
      <c r="AW42" s="40" t="str">
        <f aca="false">CONCATENATE(AW$1,"_","Shield")</f>
        <v>Dwarf_Warrior_Shield</v>
      </c>
      <c r="AX42" s="40" t="str">
        <f aca="false">CONCATENATE(AX$1,"_","Shield")</f>
        <v>Slayer_Shield</v>
      </c>
      <c r="AY42" s="40" t="str">
        <f aca="false">CONCATENATE(AY$1,"_","Shield")</f>
        <v>Ironbreaker_Shield</v>
      </c>
      <c r="AZ42" s="40" t="str">
        <f aca="false">CONCATENATE(AZ$1,"_","Shield")</f>
        <v>Hammerer_Shield</v>
      </c>
      <c r="BA42" s="40" t="str">
        <f aca="false">CONCATENATE(BA$1,"_","Shield")</f>
        <v>Dwarf_Captain_Shield</v>
      </c>
      <c r="BB42" s="40" t="str">
        <f aca="false">CONCATENATE(BB$1,"_","Shield")</f>
        <v>Chaos_Knight_Shield</v>
      </c>
      <c r="BC42" s="40" t="str">
        <f aca="false">CONCATENATE(BC$1,"_","Shield")</f>
        <v>Warrior_of_Chaos_Shield</v>
      </c>
      <c r="BD42" s="40" t="str">
        <f aca="false">CONCATENATE(BD$1,"_","Shield")</f>
        <v>Marauder_Shield</v>
      </c>
      <c r="BE42" s="40" t="str">
        <f aca="false">CONCATENATE(BE$1,"_","Shield")</f>
        <v>Mounted_Exalted_Champion_Shield</v>
      </c>
      <c r="BF42" s="40" t="str">
        <f aca="false">CONCATENATE(BF$1,"_","Shield")</f>
        <v>Exalted_Champion_Shield</v>
      </c>
      <c r="BG42" s="40" t="str">
        <f aca="false">CONCATENATE(BG$1,"_","Shield")</f>
        <v>Dark_Elf_Warrior_Shield</v>
      </c>
      <c r="BH42" s="40" t="str">
        <f aca="false">CONCATENATE(BH$1,"_","Shield")</f>
        <v>Dreadknight_Shield</v>
      </c>
      <c r="BI42" s="40" t="str">
        <f aca="false">CONCATENATE(BI$1,"_","Shield")</f>
        <v>Witch_Elf_Shield</v>
      </c>
      <c r="BJ42" s="40" t="str">
        <f aca="false">CONCATENATE(BJ$1,"_","Shield")</f>
        <v>Dark_Elf_Corsair_Shield</v>
      </c>
      <c r="BK42" s="40" t="str">
        <f aca="false">CONCATENATE(BK$1,"_","Shield")</f>
        <v>Executioner_Shield</v>
      </c>
      <c r="BL42" s="40" t="str">
        <f aca="false">CONCATENATE(BL$1,"_","Shield")</f>
        <v>Shade_Shield</v>
      </c>
      <c r="BM42" s="40" t="str">
        <f aca="false">CONCATENATE(BM$1,"_","Shield")</f>
        <v>Mounted_Dark_Elf_Master_Shield</v>
      </c>
      <c r="BN42" s="40" t="str">
        <f aca="false">CONCATENATE(BN$1,"_","Shield")</f>
        <v>Dark_Elf_Master_Shield</v>
      </c>
      <c r="BO42" s="40" t="str">
        <f aca="false">CONCATENATE(BO$1,"_","Shield")</f>
        <v>Cathayan_Captain_Shield</v>
      </c>
      <c r="BP42" s="40" t="str">
        <f aca="false">CONCATENATE(BP$1,"_","Shield")</f>
        <v>Mounted_Cathayan_Captain_Shield</v>
      </c>
      <c r="BQ42" s="40" t="str">
        <f aca="false">CONCATENATE(BQ$1,"_","Shield")</f>
        <v>Dragon_Cavalry_Shield</v>
      </c>
      <c r="BR42" s="40" t="str">
        <f aca="false">CONCATENATE(BR$1,"_","Shield")</f>
        <v>Imperial_Infantry_Shield</v>
      </c>
      <c r="BS42" s="40" t="str">
        <f aca="false">CONCATENATE(BS$1,"_","Shield")</f>
        <v>Levy-Infantry_Shield</v>
      </c>
      <c r="BT42" s="40" t="str">
        <f aca="false">CONCATENATE(BT$1,"_","Shield")</f>
        <v>Dragonblade_Shield</v>
      </c>
      <c r="BU42" s="40" t="str">
        <f aca="false">CONCATENATE(BU$1,"_","Shield")</f>
        <v>Imperial_Guard_Shield</v>
      </c>
      <c r="BV42" s="40" t="str">
        <f aca="false">CONCATENATE(BV$1,"_","Shield")</f>
        <v>Temple_Dog_Shield</v>
      </c>
      <c r="BW42" s="40" t="str">
        <f aca="false">CONCATENATE(BW$1,"_","Shield")</f>
        <v>Hatamoto_Shield</v>
      </c>
      <c r="BX42" s="40" t="str">
        <f aca="false">CONCATENATE(BX$1,"_","Shield")</f>
        <v>Mounted_Hatamoto_Shield</v>
      </c>
      <c r="BY42" s="40" t="str">
        <f aca="false">CONCATENATE(BY$1,"_","Shield")</f>
        <v>Samurai_Shield</v>
      </c>
      <c r="BZ42" s="40" t="str">
        <f aca="false">CONCATENATE(BZ$1,"_","Shield")</f>
        <v>Mounted_Samurai_Shield</v>
      </c>
      <c r="CA42" s="40" t="str">
        <f aca="false">CONCATENATE(CA$1,"_","Shield")</f>
        <v>Ashiguru_Shield</v>
      </c>
      <c r="CB42" s="40" t="str">
        <f aca="false">CONCATENATE(CB$1,"_","Shield")</f>
        <v>Nipponese_Leves_Shield</v>
      </c>
    </row>
    <row r="43" customFormat="false" ht="13.8" hidden="false" customHeight="false" outlineLevel="0" collapsed="false">
      <c r="I43" s="0" t="s">
        <v>279</v>
      </c>
      <c r="J43" s="0" t="s">
        <v>279</v>
      </c>
      <c r="K43" s="0" t="s">
        <v>279</v>
      </c>
      <c r="L43" s="0" t="s">
        <v>279</v>
      </c>
      <c r="M43" s="0" t="s">
        <v>279</v>
      </c>
      <c r="N43" s="0" t="s">
        <v>279</v>
      </c>
      <c r="O43" s="0" t="s">
        <v>279</v>
      </c>
      <c r="P43" s="0" t="s">
        <v>279</v>
      </c>
      <c r="Q43" s="0" t="s">
        <v>279</v>
      </c>
      <c r="S43" s="42"/>
      <c r="T43" s="42"/>
      <c r="W43" s="0" t="s">
        <v>279</v>
      </c>
      <c r="X43" s="0" t="s">
        <v>279</v>
      </c>
      <c r="Y43" s="0" t="s">
        <v>279</v>
      </c>
      <c r="AA43" s="0" t="s">
        <v>279</v>
      </c>
      <c r="AB43" s="0" t="s">
        <v>279</v>
      </c>
      <c r="AC43" s="0" t="s">
        <v>279</v>
      </c>
      <c r="AD43" s="0" t="s">
        <v>279</v>
      </c>
      <c r="AE43" s="0" t="s">
        <v>279</v>
      </c>
      <c r="AF43" s="0" t="s">
        <v>279</v>
      </c>
      <c r="AG43" s="0" t="s">
        <v>279</v>
      </c>
      <c r="AH43" s="0" t="s">
        <v>279</v>
      </c>
      <c r="AI43" s="0" t="s">
        <v>279</v>
      </c>
      <c r="AK43" s="0" t="s">
        <v>279</v>
      </c>
      <c r="AL43" s="0" t="s">
        <v>279</v>
      </c>
      <c r="AM43" s="0" t="s">
        <v>279</v>
      </c>
      <c r="AN43" s="0" t="s">
        <v>279</v>
      </c>
      <c r="AO43" s="0" t="s">
        <v>279</v>
      </c>
      <c r="AP43" s="0" t="s">
        <v>279</v>
      </c>
      <c r="AQ43" s="0" t="s">
        <v>279</v>
      </c>
      <c r="AR43" s="0" t="s">
        <v>279</v>
      </c>
      <c r="AS43" s="0" t="s">
        <v>279</v>
      </c>
      <c r="AU43" s="0" t="s">
        <v>279</v>
      </c>
      <c r="AV43" s="0" t="s">
        <v>279</v>
      </c>
      <c r="AW43" s="0" t="s">
        <v>279</v>
      </c>
      <c r="AY43" s="0" t="s">
        <v>279</v>
      </c>
      <c r="AZ43" s="0" t="s">
        <v>279</v>
      </c>
      <c r="BA43" s="0" t="s">
        <v>279</v>
      </c>
      <c r="BB43" s="0" t="s">
        <v>279</v>
      </c>
      <c r="BC43" s="0" t="s">
        <v>279</v>
      </c>
      <c r="BD43" s="0" t="s">
        <v>279</v>
      </c>
      <c r="BE43" s="0" t="s">
        <v>279</v>
      </c>
      <c r="BF43" s="0" t="s">
        <v>279</v>
      </c>
      <c r="BG43" s="0" t="s">
        <v>279</v>
      </c>
      <c r="BH43" s="0" t="s">
        <v>279</v>
      </c>
      <c r="BM43" s="0" t="s">
        <v>279</v>
      </c>
      <c r="BN43" s="0" t="s">
        <v>279</v>
      </c>
      <c r="BO43" s="0" t="s">
        <v>279</v>
      </c>
      <c r="BP43" s="0" t="s">
        <v>279</v>
      </c>
      <c r="BQ43" s="0" t="s">
        <v>279</v>
      </c>
      <c r="BR43" s="0" t="s">
        <v>279</v>
      </c>
      <c r="BS43" s="0" t="s">
        <v>279</v>
      </c>
      <c r="BY43" s="0" t="s">
        <v>280</v>
      </c>
      <c r="CA43" s="0" t="s">
        <v>280</v>
      </c>
    </row>
    <row r="44" customFormat="false" ht="13.8" hidden="false" customHeight="false" outlineLevel="0" collapsed="false">
      <c r="I44" s="11" t="s">
        <v>281</v>
      </c>
      <c r="J44" s="11" t="s">
        <v>281</v>
      </c>
      <c r="K44" s="11"/>
      <c r="N44" s="11"/>
      <c r="O44" s="11"/>
      <c r="P44" s="11"/>
      <c r="Q44" s="11"/>
      <c r="R44" s="11"/>
      <c r="S44" s="42"/>
      <c r="T44" s="42"/>
    </row>
    <row r="45" customFormat="false" ht="13.8" hidden="false" customHeight="false" outlineLevel="0" collapsed="false">
      <c r="I45" s="11"/>
      <c r="J45" s="11"/>
      <c r="K45" s="11"/>
      <c r="N45" s="11"/>
      <c r="O45" s="11"/>
      <c r="P45" s="11"/>
      <c r="Q45" s="11"/>
      <c r="R45" s="11"/>
      <c r="S45" s="42"/>
      <c r="T45" s="42"/>
    </row>
    <row r="46" customFormat="false" ht="13.8" hidden="false" customHeight="false" outlineLevel="0" collapsed="false">
      <c r="I46" s="40" t="str">
        <f aca="false">CONCATENATE(I$1,"_","Other Armour")</f>
        <v>Empire_State_Troop_Other Armour</v>
      </c>
      <c r="J46" s="40" t="str">
        <f aca="false">CONCATENATE(J$1,"_","Other Armour")</f>
        <v>Empire_State_Troop_Skirmisher_Other Armour</v>
      </c>
      <c r="K46" s="40" t="str">
        <f aca="false">CONCATENATE(K$1,"_","Other Armour")</f>
        <v>Reiksguard_Other Armour</v>
      </c>
      <c r="L46" s="40" t="str">
        <f aca="false">CONCATENATE(L$1,"_","Other Armour")</f>
        <v>Empire_Captain_Other Armour</v>
      </c>
      <c r="M46" s="40" t="str">
        <f aca="false">CONCATENATE(M$1,"_","Other Armour")</f>
        <v>Master_Engineer_Other Armour</v>
      </c>
      <c r="N46" s="40" t="str">
        <f aca="false">CONCATENATE(N$1,"_","Other Armour")</f>
        <v>Counts_Guard_Other Armour</v>
      </c>
      <c r="O46" s="40" t="str">
        <f aca="false">CONCATENATE(O$1,"_","Other Armour")</f>
        <v>Halfling_Other Armour</v>
      </c>
      <c r="P46" s="40" t="str">
        <f aca="false">CONCATENATE(P$1,"_","Other Armour")</f>
        <v>Mounted_Empire_Captain_Other Armour</v>
      </c>
      <c r="Q46" s="40" t="str">
        <f aca="false">CONCATENATE(Q$1,"_","Other Armour")</f>
        <v>Mounted_Reiksguard_Other Armour</v>
      </c>
      <c r="R46" s="40" t="str">
        <f aca="false">CONCATENATE(R$1,"_","Other Armour")</f>
        <v>Witch_Hunter_Other Armour</v>
      </c>
      <c r="S46" s="40" t="str">
        <f aca="false">CONCATENATE(S$1,"_","Other Armour")</f>
        <v>Swordmaster_Other Armour</v>
      </c>
      <c r="T46" s="40" t="str">
        <f aca="false">CONCATENATE(T$1,"_","Other Armour")</f>
        <v>White_Lion_Other Armour</v>
      </c>
      <c r="U46" s="40" t="str">
        <f aca="false">CONCATENATE(U$1,"_","Other Armour")</f>
        <v>Phoenix_Guard_Other Armour</v>
      </c>
      <c r="V46" s="40" t="str">
        <f aca="false">CONCATENATE(V$1,"_","Other Armour")</f>
        <v>Archer_Other Armour</v>
      </c>
      <c r="W46" s="40" t="str">
        <f aca="false">CONCATENATE(W$1,"_","Other Armour")</f>
        <v>Noble_Other Armour</v>
      </c>
      <c r="X46" s="40" t="str">
        <f aca="false">CONCATENATE(X$1,"_","Other Armour")</f>
        <v>Mounted_Noble_Other Armour</v>
      </c>
      <c r="Y46" s="40" t="str">
        <f aca="false">CONCATENATE(Y$1,"_","Other Armour")</f>
        <v>Silver_Helm_Other Armour</v>
      </c>
      <c r="Z46" s="40" t="str">
        <f aca="false">CONCATENATE(Z$1,"_","Other Armour")</f>
        <v>Shadow_Warrior_Other Armour</v>
      </c>
      <c r="AA46" s="40" t="str">
        <f aca="false">CONCATENATE(AA$1,"_","Other Armour")</f>
        <v>Sea_Guard_Other Armour</v>
      </c>
      <c r="AB46" s="40" t="str">
        <f aca="false">CONCATENATE(AB$1,"_","Other Armour")</f>
        <v>Big_'Un_Other Armour</v>
      </c>
      <c r="AC46" s="40" t="str">
        <f aca="false">CONCATENATE(AC$1,"_","Other Armour")</f>
        <v>Black_Orc_Other Armour</v>
      </c>
      <c r="AD46" s="40" t="str">
        <f aca="false">CONCATENATE(AD$1,"_","Other Armour")</f>
        <v>Savage_orc_Other Armour</v>
      </c>
      <c r="AE46" s="40" t="str">
        <f aca="false">CONCATENATE(AE$1,"_","Other Armour")</f>
        <v>Savage_Orc_Big_Un_Other Armour</v>
      </c>
      <c r="AF46" s="40" t="str">
        <f aca="false">CONCATENATE(AF$1,"_","Other Armour")</f>
        <v>Orc_Big_Boss_Other Armour</v>
      </c>
      <c r="AG46" s="40" t="str">
        <f aca="false">CONCATENATE(AG$1,"_","Other Armour")</f>
        <v>Arrer_Boy_Other Armour</v>
      </c>
      <c r="AH46" s="40" t="str">
        <f aca="false">CONCATENATE(AH$1,"_","Other Armour")</f>
        <v>Night_Goblin_Other Armour</v>
      </c>
      <c r="AI46" s="40" t="str">
        <f aca="false">CONCATENATE(AI$1,"_","Other Armour")</f>
        <v>Night_Goblin_Big_Boss_Other Armour</v>
      </c>
      <c r="AJ46" s="40" t="str">
        <f aca="false">CONCATENATE(AJ$1,"_","Other Armour")</f>
        <v>Troll_Other Armour</v>
      </c>
      <c r="AK46" s="40" t="str">
        <f aca="false">CONCATENATE(AK$1,"_","Other Armour")</f>
        <v>Peasant_Other Armour</v>
      </c>
      <c r="AL46" s="40" t="str">
        <f aca="false">CONCATENATE(AL$1,"_","Other Armour")</f>
        <v>Bowman_Other Armour</v>
      </c>
      <c r="AM46" s="40" t="str">
        <f aca="false">CONCATENATE(AM$1,"_","Other Armour")</f>
        <v>Brettonian_Foot_Knight_Other Armour</v>
      </c>
      <c r="AN46" s="40" t="str">
        <f aca="false">CONCATENATE(AN$1,"_","Other Armour")</f>
        <v>Brettonian_Knight_Other Armour</v>
      </c>
      <c r="AO46" s="40" t="str">
        <f aca="false">CONCATENATE(AO$1,"_","Other Armour")</f>
        <v>Duke_Other Armour</v>
      </c>
      <c r="AP46" s="40" t="str">
        <f aca="false">CONCATENATE(AP$1,"_","Other Armour")</f>
        <v>Skavenslave_Other Armour</v>
      </c>
      <c r="AQ46" s="40" t="str">
        <f aca="false">CONCATENATE(AQ$1,"_","Other Armour")</f>
        <v>Clan_Rat_Other Armour</v>
      </c>
      <c r="AR46" s="40" t="str">
        <f aca="false">CONCATENATE(AR$1,"_","Other Armour")</f>
        <v>Gutter_Runner_Other Armour</v>
      </c>
      <c r="AS46" s="40" t="str">
        <f aca="false">CONCATENATE(AS$1,"_","Other Armour")</f>
        <v>Storm_Vermin_Other Armour</v>
      </c>
      <c r="AT46" s="40" t="str">
        <f aca="false">CONCATENATE(AT$1,"_","Other Armour")</f>
        <v>Rat_Ogre_Other Armour</v>
      </c>
      <c r="AU46" s="40" t="str">
        <f aca="false">CONCATENATE(AU$1,"_","Other Armour")</f>
        <v>Claw_Leader_Other Armour</v>
      </c>
      <c r="AV46" s="40" t="str">
        <f aca="false">CONCATENATE(AV$1,"_","Other Armour")</f>
        <v>Mounted_Claw_Leader_Other Armour</v>
      </c>
      <c r="AW46" s="40" t="str">
        <f aca="false">CONCATENATE(AW$1,"_","Other Armour")</f>
        <v>Dwarf_Warrior_Other Armour</v>
      </c>
      <c r="AX46" s="40" t="str">
        <f aca="false">CONCATENATE(AX$1,"_","Other Armour")</f>
        <v>Slayer_Other Armour</v>
      </c>
      <c r="AY46" s="40" t="str">
        <f aca="false">CONCATENATE(AY$1,"_","Other Armour")</f>
        <v>Ironbreaker_Other Armour</v>
      </c>
      <c r="AZ46" s="40" t="str">
        <f aca="false">CONCATENATE(AZ$1,"_","Other Armour")</f>
        <v>Hammerer_Other Armour</v>
      </c>
      <c r="BA46" s="40" t="str">
        <f aca="false">CONCATENATE(BA$1,"_","Other Armour")</f>
        <v>Dwarf_Captain_Other Armour</v>
      </c>
      <c r="BB46" s="40" t="str">
        <f aca="false">CONCATENATE(BB$1,"_","Other Armour")</f>
        <v>Chaos_Knight_Other Armour</v>
      </c>
      <c r="BC46" s="40" t="str">
        <f aca="false">CONCATENATE(BC$1,"_","Other Armour")</f>
        <v>Warrior_of_Chaos_Other Armour</v>
      </c>
      <c r="BD46" s="40" t="str">
        <f aca="false">CONCATENATE(BD$1,"_","Other Armour")</f>
        <v>Marauder_Other Armour</v>
      </c>
      <c r="BE46" s="40" t="str">
        <f aca="false">CONCATENATE(BE$1,"_","Other Armour")</f>
        <v>Mounted_Exalted_Champion_Other Armour</v>
      </c>
      <c r="BF46" s="40" t="str">
        <f aca="false">CONCATENATE(BF$1,"_","Other Armour")</f>
        <v>Exalted_Champion_Other Armour</v>
      </c>
      <c r="BG46" s="40" t="str">
        <f aca="false">CONCATENATE(BG$1,"_","Other Armour")</f>
        <v>Dark_Elf_Warrior_Other Armour</v>
      </c>
      <c r="BH46" s="40" t="str">
        <f aca="false">CONCATENATE(BH$1,"_","Other Armour")</f>
        <v>Dreadknight_Other Armour</v>
      </c>
      <c r="BI46" s="40" t="str">
        <f aca="false">CONCATENATE(BI$1,"_","Other Armour")</f>
        <v>Witch_Elf_Other Armour</v>
      </c>
      <c r="BJ46" s="40" t="str">
        <f aca="false">CONCATENATE(BJ$1,"_","Other Armour")</f>
        <v>Dark_Elf_Corsair_Other Armour</v>
      </c>
      <c r="BK46" s="40" t="str">
        <f aca="false">CONCATENATE(BK$1,"_","Other Armour")</f>
        <v>Executioner_Other Armour</v>
      </c>
      <c r="BL46" s="40" t="str">
        <f aca="false">CONCATENATE(BL$1,"_","Other Armour")</f>
        <v>Shade_Other Armour</v>
      </c>
      <c r="BM46" s="40" t="str">
        <f aca="false">CONCATENATE(BM$1,"_","Other Armour")</f>
        <v>Mounted_Dark_Elf_Master_Other Armour</v>
      </c>
      <c r="BN46" s="40" t="str">
        <f aca="false">CONCATENATE(BN$1,"_","Other Armour")</f>
        <v>Dark_Elf_Master_Other Armour</v>
      </c>
      <c r="BO46" s="40" t="str">
        <f aca="false">CONCATENATE(BO$1,"_","Other Armour")</f>
        <v>Cathayan_Captain_Other Armour</v>
      </c>
      <c r="BP46" s="40" t="str">
        <f aca="false">CONCATENATE(BP$1,"_","Other Armour")</f>
        <v>Mounted_Cathayan_Captain_Other Armour</v>
      </c>
      <c r="BQ46" s="40" t="str">
        <f aca="false">CONCATENATE(BQ$1,"_","Other Armour")</f>
        <v>Dragon_Cavalry_Other Armour</v>
      </c>
      <c r="BR46" s="40" t="str">
        <f aca="false">CONCATENATE(BR$1,"_","Other Armour")</f>
        <v>Imperial_Infantry_Other Armour</v>
      </c>
      <c r="BS46" s="40" t="str">
        <f aca="false">CONCATENATE(BS$1,"_","Other Armour")</f>
        <v>Levy-Infantry_Other Armour</v>
      </c>
      <c r="BT46" s="40" t="str">
        <f aca="false">CONCATENATE(BT$1,"_","Other Armour")</f>
        <v>Dragonblade_Other Armour</v>
      </c>
      <c r="BU46" s="40" t="str">
        <f aca="false">CONCATENATE(BU$1,"_","Other Armour")</f>
        <v>Imperial_Guard_Other Armour</v>
      </c>
      <c r="BV46" s="40" t="str">
        <f aca="false">CONCATENATE(BV$1,"_","Other Armour")</f>
        <v>Temple_Dog_Other Armour</v>
      </c>
      <c r="BW46" s="40" t="str">
        <f aca="false">CONCATENATE(BW$1,"_","Other Armour")</f>
        <v>Hatamoto_Other Armour</v>
      </c>
      <c r="BX46" s="40" t="str">
        <f aca="false">CONCATENATE(BX$1,"_","Other Armour")</f>
        <v>Mounted_Hatamoto_Other Armour</v>
      </c>
      <c r="BY46" s="40" t="str">
        <f aca="false">CONCATENATE(BY$1,"_","Other Armour")</f>
        <v>Samurai_Other Armour</v>
      </c>
      <c r="BZ46" s="40" t="str">
        <f aca="false">CONCATENATE(BZ$1,"_","Other Armour")</f>
        <v>Mounted_Samurai_Other Armour</v>
      </c>
      <c r="CA46" s="40" t="str">
        <f aca="false">CONCATENATE(CA$1,"_","Other Armour")</f>
        <v>Ashiguru_Other Armour</v>
      </c>
      <c r="CB46" s="40" t="str">
        <f aca="false">CONCATENATE(CB$1,"_","Other Armour")</f>
        <v>Nipponese_Leves_Other Armour</v>
      </c>
    </row>
    <row r="47" customFormat="false" ht="13.8" hidden="false" customHeight="false" outlineLevel="0" collapsed="false">
      <c r="I47" s="44"/>
      <c r="J47" s="11"/>
      <c r="K47" s="11"/>
      <c r="N47" s="11"/>
      <c r="O47" s="11"/>
      <c r="P47" s="11"/>
      <c r="Q47" s="11"/>
      <c r="R47" s="11"/>
      <c r="S47" s="42"/>
      <c r="T47" s="0" t="s">
        <v>282</v>
      </c>
      <c r="AY47" s="0" t="s">
        <v>283</v>
      </c>
      <c r="AZ47" s="0" t="s">
        <v>283</v>
      </c>
      <c r="BA47" s="0" t="s">
        <v>283</v>
      </c>
      <c r="BJ47" s="0" t="s">
        <v>284</v>
      </c>
      <c r="BW47" s="0" t="s">
        <v>285</v>
      </c>
      <c r="BX47" s="0" t="s">
        <v>285</v>
      </c>
      <c r="BY47" s="0" t="s">
        <v>285</v>
      </c>
      <c r="BZ47" s="0" t="s">
        <v>285</v>
      </c>
    </row>
    <row r="48" customFormat="false" ht="13.8" hidden="false" customHeight="false" outlineLevel="0" collapsed="false">
      <c r="I48" s="11"/>
      <c r="J48" s="11"/>
      <c r="K48" s="11"/>
      <c r="N48" s="11"/>
      <c r="O48" s="11"/>
      <c r="P48" s="11"/>
      <c r="Q48" s="11"/>
      <c r="R48" s="11"/>
      <c r="S48" s="42"/>
      <c r="T48" s="42"/>
    </row>
    <row r="49" customFormat="false" ht="13.8" hidden="false" customHeight="false" outlineLevel="0" collapsed="false">
      <c r="A49" s="40" t="str">
        <f aca="false">CONCATENATE(A$1,"_","Abilities")</f>
        <v>Arabic_Warhorse_Abilities</v>
      </c>
      <c r="B49" s="40" t="str">
        <f aca="false">CONCATENATE(B$1,"_","Abilities")</f>
        <v>European_Warhorse_Abilities</v>
      </c>
      <c r="C49" s="40" t="str">
        <f aca="false">CONCATENATE(C$1,"_","Abilities")</f>
        <v>Warhorse_Abilities</v>
      </c>
      <c r="D49" s="40" t="str">
        <f aca="false">CONCATENATE(D$1,"_","Abilities")</f>
        <v>Elven_Warhorse_Abilities</v>
      </c>
      <c r="E49" s="40" t="str">
        <f aca="false">CONCATENATE(E$1,"_","Abilities")</f>
        <v>Chaos_Warhorse_Abilities</v>
      </c>
      <c r="F49" s="40" t="str">
        <f aca="false">CONCATENATE(F$1,"_","Abilities")</f>
        <v>Rat_Ogre_Bonebreaker_Abilities</v>
      </c>
      <c r="G49" s="40" t="str">
        <f aca="false">CONCATENATE(G$1,"_","Abilities")</f>
        <v>Demigryph_Abilities</v>
      </c>
      <c r="H49" s="40" t="str">
        <f aca="false">CONCATENATE(H$1,"_","Abilities")</f>
        <v>Cold_One_Abilities</v>
      </c>
      <c r="I49" s="40" t="str">
        <f aca="false">CONCATENATE(I$1,"_","Abilities")</f>
        <v>Empire_State_Troop_Abilities</v>
      </c>
      <c r="J49" s="40" t="str">
        <f aca="false">CONCATENATE(J$1,"_","Abilities")</f>
        <v>Empire_State_Troop_Skirmisher_Abilities</v>
      </c>
      <c r="K49" s="40" t="str">
        <f aca="false">CONCATENATE(K$1,"_","Abilities")</f>
        <v>Reiksguard_Abilities</v>
      </c>
      <c r="L49" s="40" t="str">
        <f aca="false">CONCATENATE(L$1,"_","Abilities")</f>
        <v>Empire_Captain_Abilities</v>
      </c>
      <c r="M49" s="40" t="str">
        <f aca="false">CONCATENATE(M$1,"_","Abilities")</f>
        <v>Master_Engineer_Abilities</v>
      </c>
      <c r="N49" s="40" t="str">
        <f aca="false">CONCATENATE(N$1,"_","Abilities")</f>
        <v>Counts_Guard_Abilities</v>
      </c>
      <c r="O49" s="40" t="str">
        <f aca="false">CONCATENATE(O$1,"_","Abilities")</f>
        <v>Halfling_Abilities</v>
      </c>
      <c r="P49" s="40" t="str">
        <f aca="false">CONCATENATE(P$1,"_","Abilities")</f>
        <v>Mounted_Empire_Captain_Abilities</v>
      </c>
      <c r="Q49" s="40" t="str">
        <f aca="false">CONCATENATE(Q$1,"_","Abilities")</f>
        <v>Mounted_Reiksguard_Abilities</v>
      </c>
      <c r="R49" s="40" t="str">
        <f aca="false">CONCATENATE(R$1,"_","Abilities")</f>
        <v>Witch_Hunter_Abilities</v>
      </c>
      <c r="S49" s="40" t="str">
        <f aca="false">CONCATENATE(S$1,"_","Abilities")</f>
        <v>Swordmaster_Abilities</v>
      </c>
      <c r="T49" s="40" t="str">
        <f aca="false">CONCATENATE(T$1,"_","Abilities")</f>
        <v>White_Lion_Abilities</v>
      </c>
      <c r="U49" s="40" t="str">
        <f aca="false">CONCATENATE(U$1,"_","Abilities")</f>
        <v>Phoenix_Guard_Abilities</v>
      </c>
      <c r="V49" s="40" t="str">
        <f aca="false">CONCATENATE(V$1,"_","Abilities")</f>
        <v>Archer_Abilities</v>
      </c>
      <c r="W49" s="40" t="str">
        <f aca="false">CONCATENATE(W$1,"_","Abilities")</f>
        <v>Noble_Abilities</v>
      </c>
      <c r="X49" s="40" t="str">
        <f aca="false">CONCATENATE(X$1,"_","Abilities")</f>
        <v>Mounted_Noble_Abilities</v>
      </c>
      <c r="Y49" s="40" t="str">
        <f aca="false">CONCATENATE(Y$1,"_","Abilities")</f>
        <v>Silver_Helm_Abilities</v>
      </c>
      <c r="Z49" s="40" t="str">
        <f aca="false">CONCATENATE(Z$1,"_","Abilities")</f>
        <v>Shadow_Warrior_Abilities</v>
      </c>
      <c r="AA49" s="40" t="str">
        <f aca="false">CONCATENATE(AA$1,"_","Abilities")</f>
        <v>Sea_Guard_Abilities</v>
      </c>
      <c r="AB49" s="40" t="str">
        <f aca="false">CONCATENATE(AB$1,"_","Abilities")</f>
        <v>Big_'Un_Abilities</v>
      </c>
      <c r="AC49" s="40" t="str">
        <f aca="false">CONCATENATE(AC$1,"_","Abilities")</f>
        <v>Black_Orc_Abilities</v>
      </c>
      <c r="AD49" s="40" t="str">
        <f aca="false">CONCATENATE(AD$1,"_","Abilities")</f>
        <v>Savage_orc_Abilities</v>
      </c>
      <c r="AE49" s="40" t="str">
        <f aca="false">CONCATENATE(AE$1,"_","Abilities")</f>
        <v>Savage_Orc_Big_Un_Abilities</v>
      </c>
      <c r="AF49" s="40" t="str">
        <f aca="false">CONCATENATE(AF$1,"_","Abilities")</f>
        <v>Orc_Big_Boss_Abilities</v>
      </c>
      <c r="AG49" s="40" t="str">
        <f aca="false">CONCATENATE(AG$1,"_","Abilities")</f>
        <v>Arrer_Boy_Abilities</v>
      </c>
      <c r="AH49" s="40" t="str">
        <f aca="false">CONCATENATE(AH$1,"_","Abilities")</f>
        <v>Night_Goblin_Abilities</v>
      </c>
      <c r="AI49" s="40" t="str">
        <f aca="false">CONCATENATE(AI$1,"_","Abilities")</f>
        <v>Night_Goblin_Big_Boss_Abilities</v>
      </c>
      <c r="AJ49" s="40" t="str">
        <f aca="false">CONCATENATE(AJ$1,"_","Abilities")</f>
        <v>Troll_Abilities</v>
      </c>
      <c r="AK49" s="40" t="str">
        <f aca="false">CONCATENATE(AK$1,"_","Abilities")</f>
        <v>Peasant_Abilities</v>
      </c>
      <c r="AL49" s="40" t="str">
        <f aca="false">CONCATENATE(AL$1,"_","Abilities")</f>
        <v>Bowman_Abilities</v>
      </c>
      <c r="AM49" s="40" t="str">
        <f aca="false">CONCATENATE(AM$1,"_","Abilities")</f>
        <v>Brettonian_Foot_Knight_Abilities</v>
      </c>
      <c r="AN49" s="40" t="str">
        <f aca="false">CONCATENATE(AN$1,"_","Abilities")</f>
        <v>Brettonian_Knight_Abilities</v>
      </c>
      <c r="AO49" s="40" t="str">
        <f aca="false">CONCATENATE(AO$1,"_","Abilities")</f>
        <v>Duke_Abilities</v>
      </c>
      <c r="AP49" s="40" t="str">
        <f aca="false">CONCATENATE(AP$1,"_","Abilities")</f>
        <v>Skavenslave_Abilities</v>
      </c>
      <c r="AQ49" s="40" t="str">
        <f aca="false">CONCATENATE(AQ$1,"_","Abilities")</f>
        <v>Clan_Rat_Abilities</v>
      </c>
      <c r="AR49" s="40" t="str">
        <f aca="false">CONCATENATE(AR$1,"_","Abilities")</f>
        <v>Gutter_Runner_Abilities</v>
      </c>
      <c r="AS49" s="40" t="str">
        <f aca="false">CONCATENATE(AS$1,"_","Abilities")</f>
        <v>Storm_Vermin_Abilities</v>
      </c>
      <c r="AT49" s="40" t="str">
        <f aca="false">CONCATENATE(AT$1,"_","Abilities")</f>
        <v>Rat_Ogre_Abilities</v>
      </c>
      <c r="AU49" s="40" t="str">
        <f aca="false">CONCATENATE(AU$1,"_","Abilities")</f>
        <v>Claw_Leader_Abilities</v>
      </c>
      <c r="AV49" s="40" t="str">
        <f aca="false">CONCATENATE(AV$1,"_","Abilities")</f>
        <v>Mounted_Claw_Leader_Abilities</v>
      </c>
      <c r="AW49" s="40" t="str">
        <f aca="false">CONCATENATE(AW$1,"_","Abilities")</f>
        <v>Dwarf_Warrior_Abilities</v>
      </c>
      <c r="AX49" s="40" t="str">
        <f aca="false">CONCATENATE(AX$1,"_","Abilities")</f>
        <v>Slayer_Abilities</v>
      </c>
      <c r="AY49" s="40" t="str">
        <f aca="false">CONCATENATE(AY$1,"_","Abilities")</f>
        <v>Ironbreaker_Abilities</v>
      </c>
      <c r="AZ49" s="40" t="str">
        <f aca="false">CONCATENATE(AZ$1,"_","Abilities")</f>
        <v>Hammerer_Abilities</v>
      </c>
      <c r="BA49" s="40" t="str">
        <f aca="false">CONCATENATE(BA$1,"_","Abilities")</f>
        <v>Dwarf_Captain_Abilities</v>
      </c>
      <c r="BB49" s="40" t="str">
        <f aca="false">CONCATENATE(BB$1,"_","Abilities")</f>
        <v>Chaos_Knight_Abilities</v>
      </c>
      <c r="BC49" s="40" t="str">
        <f aca="false">CONCATENATE(BC$1,"_","Abilities")</f>
        <v>Warrior_of_Chaos_Abilities</v>
      </c>
      <c r="BD49" s="40" t="str">
        <f aca="false">CONCATENATE(BD$1,"_","Abilities")</f>
        <v>Marauder_Abilities</v>
      </c>
      <c r="BE49" s="40" t="str">
        <f aca="false">CONCATENATE(BE$1,"_","Abilities")</f>
        <v>Mounted_Exalted_Champion_Abilities</v>
      </c>
      <c r="BF49" s="40" t="str">
        <f aca="false">CONCATENATE(BF$1,"_","Abilities")</f>
        <v>Exalted_Champion_Abilities</v>
      </c>
      <c r="BG49" s="40" t="str">
        <f aca="false">CONCATENATE(BG$1,"_","Abilities")</f>
        <v>Dark_Elf_Warrior_Abilities</v>
      </c>
      <c r="BH49" s="40"/>
      <c r="BI49" s="40" t="str">
        <f aca="false">CONCATENATE(BI$1,"_","Abilities")</f>
        <v>Witch_Elf_Abilities</v>
      </c>
      <c r="BJ49" s="40" t="str">
        <f aca="false">CONCATENATE(BJ$1,"_","Abilities")</f>
        <v>Dark_Elf_Corsair_Abilities</v>
      </c>
      <c r="BK49" s="40" t="str">
        <f aca="false">CONCATENATE(BK$1,"_","Abilities")</f>
        <v>Executioner_Abilities</v>
      </c>
      <c r="BL49" s="40" t="str">
        <f aca="false">CONCATENATE(BL$1,"_","Abilities")</f>
        <v>Shade_Abilities</v>
      </c>
      <c r="BM49" s="40" t="str">
        <f aca="false">CONCATENATE(BM$1,"_","Abilities")</f>
        <v>Mounted_Dark_Elf_Master_Abilities</v>
      </c>
      <c r="BN49" s="40" t="str">
        <f aca="false">CONCATENATE(BN$1,"_","Abilities")</f>
        <v>Dark_Elf_Master_Abilities</v>
      </c>
      <c r="BO49" s="40" t="str">
        <f aca="false">CONCATENATE(BO$1,"_","Abilities")</f>
        <v>Cathayan_Captain_Abilities</v>
      </c>
      <c r="BP49" s="40" t="str">
        <f aca="false">CONCATENATE(BP$1,"_","Abilities")</f>
        <v>Mounted_Cathayan_Captain_Abilities</v>
      </c>
      <c r="BQ49" s="40" t="str">
        <f aca="false">CONCATENATE(BQ$1,"_","Abilities")</f>
        <v>Dragon_Cavalry_Abilities</v>
      </c>
      <c r="BR49" s="40" t="str">
        <f aca="false">CONCATENATE(BR$1,"_","Abilities")</f>
        <v>Imperial_Infantry_Abilities</v>
      </c>
      <c r="BS49" s="40" t="str">
        <f aca="false">CONCATENATE(BS$1,"_","Abilities")</f>
        <v>Levy-Infantry_Abilities</v>
      </c>
      <c r="BT49" s="40" t="str">
        <f aca="false">CONCATENATE(BT$1,"_","Abilities")</f>
        <v>Dragonblade_Abilities</v>
      </c>
      <c r="BU49" s="40" t="str">
        <f aca="false">CONCATENATE(BU$1,"_","Abilities")</f>
        <v>Imperial_Guard_Abilities</v>
      </c>
      <c r="BV49" s="40" t="str">
        <f aca="false">CONCATENATE(BV$1,"_","Abilities")</f>
        <v>Temple_Dog_Abilities</v>
      </c>
      <c r="BW49" s="40" t="str">
        <f aca="false">CONCATENATE(BW$1,"_","Abilities")</f>
        <v>Hatamoto_Abilities</v>
      </c>
      <c r="BX49" s="40" t="str">
        <f aca="false">CONCATENATE(BX$1,"_","Abilities")</f>
        <v>Mounted_Hatamoto_Abilities</v>
      </c>
      <c r="BY49" s="40" t="str">
        <f aca="false">CONCATENATE(BY$1,"_","Abilities")</f>
        <v>Samurai_Abilities</v>
      </c>
      <c r="BZ49" s="40" t="str">
        <f aca="false">CONCATENATE(BZ$1,"_","Abilities")</f>
        <v>Mounted_Samurai_Abilities</v>
      </c>
      <c r="CA49" s="40" t="str">
        <f aca="false">CONCATENATE(CA$1,"_","Abilities")</f>
        <v>Ashiguru_Abilities</v>
      </c>
      <c r="CB49" s="40" t="str">
        <f aca="false">CONCATENATE(CB$1,"_","Abilities")</f>
        <v>Nipponese_Leves_Abilities</v>
      </c>
    </row>
    <row r="50" customFormat="false" ht="12.8" hidden="false" customHeight="false" outlineLevel="0" collapsed="false">
      <c r="H50" s="0" t="s">
        <v>273</v>
      </c>
      <c r="I50" s="11" t="s">
        <v>21</v>
      </c>
      <c r="J50" s="11" t="s">
        <v>23</v>
      </c>
      <c r="K50" s="11"/>
      <c r="L50" s="0" t="s">
        <v>26</v>
      </c>
      <c r="N50" s="11" t="s">
        <v>21</v>
      </c>
      <c r="O50" s="11" t="s">
        <v>28</v>
      </c>
      <c r="P50" s="0" t="s">
        <v>26</v>
      </c>
      <c r="Q50" s="11"/>
      <c r="R50" s="11" t="s">
        <v>286</v>
      </c>
      <c r="S50" s="0" t="s">
        <v>35</v>
      </c>
      <c r="T50" s="0" t="s">
        <v>39</v>
      </c>
      <c r="U50" s="0" t="s">
        <v>41</v>
      </c>
      <c r="V50" s="0" t="s">
        <v>36</v>
      </c>
      <c r="W50" s="0" t="s">
        <v>36</v>
      </c>
      <c r="X50" s="0" t="s">
        <v>36</v>
      </c>
      <c r="Y50" s="0" t="s">
        <v>36</v>
      </c>
      <c r="Z50" s="0" t="s">
        <v>36</v>
      </c>
      <c r="AA50" s="0" t="s">
        <v>36</v>
      </c>
      <c r="AB50" s="0" t="s">
        <v>51</v>
      </c>
      <c r="AC50" s="0" t="s">
        <v>51</v>
      </c>
      <c r="AD50" s="0" t="s">
        <v>51</v>
      </c>
      <c r="AE50" s="0" t="s">
        <v>51</v>
      </c>
      <c r="AF50" s="0" t="s">
        <v>51</v>
      </c>
      <c r="AG50" s="0" t="s">
        <v>51</v>
      </c>
      <c r="AJ50" s="0" t="s">
        <v>59</v>
      </c>
      <c r="AK50" s="0" t="s">
        <v>64</v>
      </c>
      <c r="AL50" s="0" t="s">
        <v>287</v>
      </c>
      <c r="AM50" s="0" t="s">
        <v>67</v>
      </c>
      <c r="AN50" s="0" t="s">
        <v>67</v>
      </c>
      <c r="AO50" s="0" t="s">
        <v>67</v>
      </c>
      <c r="AP50" s="12" t="s">
        <v>72</v>
      </c>
      <c r="AQ50" s="12" t="s">
        <v>72</v>
      </c>
      <c r="AR50" s="0" t="s">
        <v>47</v>
      </c>
      <c r="AS50" s="12" t="s">
        <v>72</v>
      </c>
      <c r="AT50" s="12"/>
      <c r="AU50" s="12" t="s">
        <v>72</v>
      </c>
      <c r="AV50" s="12" t="s">
        <v>72</v>
      </c>
      <c r="AW50" s="0" t="s">
        <v>81</v>
      </c>
      <c r="AX50" s="12" t="s">
        <v>83</v>
      </c>
      <c r="AY50" s="0" t="s">
        <v>81</v>
      </c>
      <c r="BA50" s="0" t="s">
        <v>81</v>
      </c>
      <c r="BB50" s="0" t="s">
        <v>90</v>
      </c>
      <c r="BC50" s="0" t="s">
        <v>90</v>
      </c>
      <c r="BD50" s="0" t="s">
        <v>90</v>
      </c>
      <c r="BE50" s="0" t="s">
        <v>90</v>
      </c>
      <c r="BF50" s="0" t="s">
        <v>90</v>
      </c>
      <c r="BG50" s="12" t="s">
        <v>97</v>
      </c>
      <c r="BH50" s="12" t="s">
        <v>97</v>
      </c>
      <c r="BI50" s="12" t="s">
        <v>97</v>
      </c>
      <c r="BJ50" s="12" t="s">
        <v>97</v>
      </c>
      <c r="BK50" s="12" t="s">
        <v>97</v>
      </c>
      <c r="BL50" s="12" t="s">
        <v>97</v>
      </c>
      <c r="BM50" s="12" t="s">
        <v>97</v>
      </c>
      <c r="BN50" s="12" t="s">
        <v>97</v>
      </c>
      <c r="BW50" s="12" t="s">
        <v>288</v>
      </c>
      <c r="BX50" s="12" t="s">
        <v>288</v>
      </c>
      <c r="BY50" s="12" t="s">
        <v>288</v>
      </c>
      <c r="BZ50" s="12" t="s">
        <v>288</v>
      </c>
    </row>
    <row r="51" customFormat="false" ht="12.8" hidden="false" customHeight="false" outlineLevel="0" collapsed="false">
      <c r="F51" s="12"/>
      <c r="G51" s="12"/>
      <c r="I51" s="11"/>
      <c r="J51" s="11"/>
      <c r="K51" s="11"/>
      <c r="N51" s="11"/>
      <c r="O51" s="11"/>
      <c r="P51" s="11"/>
      <c r="Q51" s="11"/>
      <c r="R51" s="11"/>
      <c r="S51" s="0" t="s">
        <v>36</v>
      </c>
      <c r="T51" s="0" t="s">
        <v>36</v>
      </c>
      <c r="U51" s="0" t="s">
        <v>36</v>
      </c>
      <c r="V51" s="12" t="s">
        <v>37</v>
      </c>
      <c r="W51" s="12" t="s">
        <v>37</v>
      </c>
      <c r="X51" s="12" t="s">
        <v>37</v>
      </c>
      <c r="Y51" s="12" t="s">
        <v>37</v>
      </c>
      <c r="Z51" s="12" t="s">
        <v>37</v>
      </c>
      <c r="AA51" s="12" t="s">
        <v>37</v>
      </c>
      <c r="AD51" s="12" t="s">
        <v>54</v>
      </c>
      <c r="AE51" s="12" t="s">
        <v>54</v>
      </c>
      <c r="AF51" s="12" t="s">
        <v>289</v>
      </c>
      <c r="AM51" s="12" t="s">
        <v>290</v>
      </c>
      <c r="AN51" s="12" t="s">
        <v>290</v>
      </c>
      <c r="AO51" s="12" t="s">
        <v>290</v>
      </c>
      <c r="AR51" s="12" t="s">
        <v>72</v>
      </c>
      <c r="AX51" s="12" t="s">
        <v>84</v>
      </c>
      <c r="BG51" s="0" t="s">
        <v>36</v>
      </c>
      <c r="BH51" s="0" t="s">
        <v>36</v>
      </c>
      <c r="BI51" s="0" t="s">
        <v>36</v>
      </c>
      <c r="BJ51" s="0" t="s">
        <v>36</v>
      </c>
      <c r="BK51" s="0" t="s">
        <v>36</v>
      </c>
      <c r="BL51" s="0" t="s">
        <v>36</v>
      </c>
      <c r="BM51" s="0" t="s">
        <v>36</v>
      </c>
      <c r="BN51" s="0" t="s">
        <v>36</v>
      </c>
    </row>
    <row r="52" customFormat="false" ht="12.8" hidden="false" customHeight="false" outlineLevel="0" collapsed="false">
      <c r="F52" s="12"/>
      <c r="G52" s="12"/>
      <c r="I52" s="11"/>
      <c r="J52" s="11"/>
      <c r="K52" s="11"/>
      <c r="N52" s="11"/>
      <c r="O52" s="11"/>
      <c r="P52" s="11"/>
      <c r="Q52" s="11"/>
      <c r="R52" s="11"/>
      <c r="S52" s="12" t="s">
        <v>37</v>
      </c>
      <c r="T52" s="12" t="s">
        <v>37</v>
      </c>
      <c r="U52" s="12" t="s">
        <v>37</v>
      </c>
      <c r="Z52" s="0" t="s">
        <v>47</v>
      </c>
      <c r="AO52" s="0" t="s">
        <v>291</v>
      </c>
      <c r="BI52" s="12" t="s">
        <v>100</v>
      </c>
      <c r="BL52" s="0" t="s">
        <v>47</v>
      </c>
    </row>
    <row r="53" customFormat="false" ht="12.8" hidden="false" customHeight="false" outlineLevel="0" collapsed="false">
      <c r="F53" s="12"/>
      <c r="G53" s="12"/>
      <c r="I53" s="11"/>
      <c r="J53" s="11"/>
      <c r="K53" s="11"/>
      <c r="N53" s="11"/>
      <c r="O53" s="11"/>
      <c r="P53" s="11"/>
      <c r="Q53" s="11"/>
      <c r="R53" s="11"/>
    </row>
    <row r="54" customFormat="false" ht="12.8" hidden="false" customHeight="false" outlineLevel="0" collapsed="false">
      <c r="I54" s="11"/>
      <c r="J54" s="11"/>
      <c r="K54" s="11"/>
      <c r="N54" s="11"/>
      <c r="O54" s="11"/>
      <c r="P54" s="11"/>
      <c r="Q54" s="11"/>
      <c r="R54" s="11"/>
    </row>
    <row r="55" customFormat="false" ht="13.8" hidden="false" customHeight="false" outlineLevel="0" collapsed="false">
      <c r="A55" s="40" t="str">
        <f aca="false">CONCATENATE(A$1,"_","Upgrades")</f>
        <v>Arabic_Warhorse_Upgrades</v>
      </c>
      <c r="B55" s="40" t="str">
        <f aca="false">CONCATENATE(B$1,"_","Upgrades")</f>
        <v>European_Warhorse_Upgrades</v>
      </c>
      <c r="C55" s="40" t="str">
        <f aca="false">CONCATENATE(C$1,"_","Upgrades")</f>
        <v>Warhorse_Upgrades</v>
      </c>
      <c r="D55" s="40" t="str">
        <f aca="false">CONCATENATE(D$1,"_","Upgrades")</f>
        <v>Elven_Warhorse_Upgrades</v>
      </c>
      <c r="E55" s="40" t="str">
        <f aca="false">CONCATENATE(E$1,"_","Upgrades")</f>
        <v>Chaos_Warhorse_Upgrades</v>
      </c>
      <c r="F55" s="40" t="str">
        <f aca="false">CONCATENATE(F$1,"_","Upgrades")</f>
        <v>Rat_Ogre_Bonebreaker_Upgrades</v>
      </c>
      <c r="G55" s="40" t="str">
        <f aca="false">CONCATENATE(G$1,"_","Upgrades")</f>
        <v>Demigryph_Upgrades</v>
      </c>
      <c r="H55" s="40" t="str">
        <f aca="false">CONCATENATE(H$1,"_","Upgrades")</f>
        <v>Cold_One_Upgrades</v>
      </c>
      <c r="I55" s="40" t="str">
        <f aca="false">CONCATENATE(I$1,"_","Upgrades")</f>
        <v>Empire_State_Troop_Upgrades</v>
      </c>
      <c r="J55" s="40" t="str">
        <f aca="false">CONCATENATE(J$1,"_","Upgrades")</f>
        <v>Empire_State_Troop_Skirmisher_Upgrades</v>
      </c>
      <c r="K55" s="40" t="str">
        <f aca="false">CONCATENATE(K$1,"_","Upgrades")</f>
        <v>Reiksguard_Upgrades</v>
      </c>
      <c r="L55" s="40" t="str">
        <f aca="false">CONCATENATE(L$1,"_","Upgrades")</f>
        <v>Empire_Captain_Upgrades</v>
      </c>
      <c r="M55" s="40" t="str">
        <f aca="false">CONCATENATE(M$1,"_","Upgrades")</f>
        <v>Master_Engineer_Upgrades</v>
      </c>
      <c r="N55" s="40" t="str">
        <f aca="false">CONCATENATE(N$1,"_","Upgrades")</f>
        <v>Counts_Guard_Upgrades</v>
      </c>
      <c r="O55" s="40" t="str">
        <f aca="false">CONCATENATE(O$1,"_","Upgrades")</f>
        <v>Halfling_Upgrades</v>
      </c>
      <c r="P55" s="40" t="str">
        <f aca="false">CONCATENATE(P$1,"_","Upgrades")</f>
        <v>Mounted_Empire_Captain_Upgrades</v>
      </c>
      <c r="Q55" s="40" t="str">
        <f aca="false">CONCATENATE(Q$1,"_","Upgrades")</f>
        <v>Mounted_Reiksguard_Upgrades</v>
      </c>
      <c r="R55" s="40" t="str">
        <f aca="false">CONCATENATE(R$1,"_","Upgrades")</f>
        <v>Witch_Hunter_Upgrades</v>
      </c>
      <c r="S55" s="40" t="str">
        <f aca="false">CONCATENATE(S$1,"_","Upgrades")</f>
        <v>Swordmaster_Upgrades</v>
      </c>
      <c r="T55" s="40" t="str">
        <f aca="false">CONCATENATE(T$1,"_","Upgrades")</f>
        <v>White_Lion_Upgrades</v>
      </c>
      <c r="U55" s="40" t="str">
        <f aca="false">CONCATENATE(U$1,"_","Upgrades")</f>
        <v>Phoenix_Guard_Upgrades</v>
      </c>
      <c r="V55" s="40" t="str">
        <f aca="false">CONCATENATE(V$1,"_","Upgrades")</f>
        <v>Archer_Upgrades</v>
      </c>
      <c r="W55" s="40" t="str">
        <f aca="false">CONCATENATE(W$1,"_","Upgrades")</f>
        <v>Noble_Upgrades</v>
      </c>
      <c r="X55" s="40" t="str">
        <f aca="false">CONCATENATE(X$1,"_","Upgrades")</f>
        <v>Mounted_Noble_Upgrades</v>
      </c>
      <c r="Y55" s="40" t="str">
        <f aca="false">CONCATENATE(Y$1,"_","Upgrades")</f>
        <v>Silver_Helm_Upgrades</v>
      </c>
      <c r="Z55" s="40" t="str">
        <f aca="false">CONCATENATE(Z$1,"_","Upgrades")</f>
        <v>Shadow_Warrior_Upgrades</v>
      </c>
      <c r="AA55" s="40" t="str">
        <f aca="false">CONCATENATE(AA$1,"_","Upgrades")</f>
        <v>Sea_Guard_Upgrades</v>
      </c>
      <c r="AB55" s="40" t="str">
        <f aca="false">CONCATENATE(AB$1,"_","Upgrades")</f>
        <v>Big_'Un_Upgrades</v>
      </c>
      <c r="AC55" s="40" t="str">
        <f aca="false">CONCATENATE(AC$1,"_","Upgrades")</f>
        <v>Black_Orc_Upgrades</v>
      </c>
      <c r="AD55" s="40" t="str">
        <f aca="false">CONCATENATE(AD$1,"_","Upgrades")</f>
        <v>Savage_orc_Upgrades</v>
      </c>
      <c r="AE55" s="40" t="str">
        <f aca="false">CONCATENATE(AE$1,"_","Upgrades")</f>
        <v>Savage_Orc_Big_Un_Upgrades</v>
      </c>
      <c r="AF55" s="40" t="str">
        <f aca="false">CONCATENATE(AF$1,"_","Upgrades")</f>
        <v>Orc_Big_Boss_Upgrades</v>
      </c>
      <c r="AG55" s="40" t="str">
        <f aca="false">CONCATENATE(AG$1,"_","Upgrades")</f>
        <v>Arrer_Boy_Upgrades</v>
      </c>
      <c r="AH55" s="40" t="str">
        <f aca="false">CONCATENATE(AH$1,"_","Upgrades")</f>
        <v>Night_Goblin_Upgrades</v>
      </c>
      <c r="AI55" s="40" t="str">
        <f aca="false">CONCATENATE(AI$1,"_","Upgrades")</f>
        <v>Night_Goblin_Big_Boss_Upgrades</v>
      </c>
      <c r="AJ55" s="40" t="str">
        <f aca="false">CONCATENATE(AJ$1,"_","Upgrades")</f>
        <v>Troll_Upgrades</v>
      </c>
      <c r="AK55" s="40" t="str">
        <f aca="false">CONCATENATE(AK$1,"_","Upgrades")</f>
        <v>Peasant_Upgrades</v>
      </c>
      <c r="AL55" s="40" t="str">
        <f aca="false">CONCATENATE(AL$1,"_","Upgrades")</f>
        <v>Bowman_Upgrades</v>
      </c>
      <c r="AM55" s="40" t="str">
        <f aca="false">CONCATENATE(AM$1,"_","Upgrades")</f>
        <v>Brettonian_Foot_Knight_Upgrades</v>
      </c>
      <c r="AN55" s="40" t="str">
        <f aca="false">CONCATENATE(AN$1,"_","Upgrades")</f>
        <v>Brettonian_Knight_Upgrades</v>
      </c>
      <c r="AO55" s="40" t="str">
        <f aca="false">CONCATENATE(AO$1,"_","Upgrades")</f>
        <v>Duke_Upgrades</v>
      </c>
      <c r="AP55" s="40" t="str">
        <f aca="false">CONCATENATE(AP$1,"_","Upgrades")</f>
        <v>Skavenslave_Upgrades</v>
      </c>
      <c r="AQ55" s="40" t="str">
        <f aca="false">CONCATENATE(AQ$1,"_","Upgrades")</f>
        <v>Clan_Rat_Upgrades</v>
      </c>
      <c r="AR55" s="40" t="str">
        <f aca="false">CONCATENATE(AR$1,"_","Upgrades")</f>
        <v>Gutter_Runner_Upgrades</v>
      </c>
      <c r="AS55" s="40" t="str">
        <f aca="false">CONCATENATE(AS$1,"_","Upgrades")</f>
        <v>Storm_Vermin_Upgrades</v>
      </c>
      <c r="AT55" s="40" t="str">
        <f aca="false">CONCATENATE(AT$1,"_","Upgrades")</f>
        <v>Rat_Ogre_Upgrades</v>
      </c>
      <c r="AU55" s="40" t="str">
        <f aca="false">CONCATENATE(AU$1,"_","Upgrades")</f>
        <v>Claw_Leader_Upgrades</v>
      </c>
      <c r="AV55" s="40" t="str">
        <f aca="false">CONCATENATE(AV$1,"_","Upgrades")</f>
        <v>Mounted_Claw_Leader_Upgrades</v>
      </c>
      <c r="AW55" s="40" t="str">
        <f aca="false">CONCATENATE(AW$1,"_","Upgrades")</f>
        <v>Dwarf_Warrior_Upgrades</v>
      </c>
      <c r="AX55" s="40" t="str">
        <f aca="false">CONCATENATE(AX$1,"_","Upgrades")</f>
        <v>Slayer_Upgrades</v>
      </c>
      <c r="AY55" s="40" t="str">
        <f aca="false">CONCATENATE(AY$1,"_","Upgrades")</f>
        <v>Ironbreaker_Upgrades</v>
      </c>
      <c r="AZ55" s="40" t="str">
        <f aca="false">CONCATENATE(AZ$1,"_","Upgrades")</f>
        <v>Hammerer_Upgrades</v>
      </c>
      <c r="BA55" s="40" t="str">
        <f aca="false">CONCATENATE(BA$1,"_","Upgrades")</f>
        <v>Dwarf_Captain_Upgrades</v>
      </c>
      <c r="BB55" s="40" t="str">
        <f aca="false">CONCATENATE(BB$1,"_","Upgrades")</f>
        <v>Chaos_Knight_Upgrades</v>
      </c>
      <c r="BC55" s="40" t="str">
        <f aca="false">CONCATENATE(BC$1,"_","Upgrades")</f>
        <v>Warrior_of_Chaos_Upgrades</v>
      </c>
      <c r="BD55" s="40" t="str">
        <f aca="false">CONCATENATE(BD$1,"_","Upgrades")</f>
        <v>Marauder_Upgrades</v>
      </c>
      <c r="BE55" s="40" t="str">
        <f aca="false">CONCATENATE(BE$1,"_","Upgrades")</f>
        <v>Mounted_Exalted_Champion_Upgrades</v>
      </c>
      <c r="BF55" s="40" t="str">
        <f aca="false">CONCATENATE(BF$1,"_","Upgrades")</f>
        <v>Exalted_Champion_Upgrades</v>
      </c>
      <c r="BG55" s="40" t="str">
        <f aca="false">CONCATENATE(BG$1,"_","Upgrades")</f>
        <v>Dark_Elf_Warrior_Upgrades</v>
      </c>
      <c r="BH55" s="40" t="str">
        <f aca="false">CONCATENATE(BH$1,"_","Upgrades")</f>
        <v>Dreadknight_Upgrades</v>
      </c>
      <c r="BI55" s="40" t="str">
        <f aca="false">CONCATENATE(BI$1,"_","Upgrades")</f>
        <v>Witch_Elf_Upgrades</v>
      </c>
      <c r="BJ55" s="40" t="str">
        <f aca="false">CONCATENATE(BJ$1,"_","Upgrades")</f>
        <v>Dark_Elf_Corsair_Upgrades</v>
      </c>
      <c r="BK55" s="40" t="str">
        <f aca="false">CONCATENATE(BK$1,"_","Upgrades")</f>
        <v>Executioner_Upgrades</v>
      </c>
      <c r="BL55" s="40" t="str">
        <f aca="false">CONCATENATE(BL$1,"_","Upgrades")</f>
        <v>Shade_Upgrades</v>
      </c>
      <c r="BM55" s="40" t="str">
        <f aca="false">CONCATENATE(BM$1,"_","Upgrades")</f>
        <v>Mounted_Dark_Elf_Master_Upgrades</v>
      </c>
      <c r="BN55" s="40" t="str">
        <f aca="false">CONCATENATE(BN$1,"_","Upgrades")</f>
        <v>Dark_Elf_Master_Upgrades</v>
      </c>
      <c r="BO55" s="40" t="str">
        <f aca="false">CONCATENATE(BO$1,"_","Upgrades")</f>
        <v>Cathayan_Captain_Upgrades</v>
      </c>
      <c r="BP55" s="40" t="str">
        <f aca="false">CONCATENATE(BP$1,"_","Upgrades")</f>
        <v>Mounted_Cathayan_Captain_Upgrades</v>
      </c>
      <c r="BQ55" s="40" t="str">
        <f aca="false">CONCATENATE(BQ$1,"_","Upgrades")</f>
        <v>Dragon_Cavalry_Upgrades</v>
      </c>
      <c r="BR55" s="40" t="str">
        <f aca="false">CONCATENATE(BR$1,"_","Upgrades")</f>
        <v>Imperial_Infantry_Upgrades</v>
      </c>
      <c r="BS55" s="40" t="str">
        <f aca="false">CONCATENATE(BS$1,"_","Upgrades")</f>
        <v>Levy-Infantry_Upgrades</v>
      </c>
      <c r="BT55" s="40" t="str">
        <f aca="false">CONCATENATE(BT$1,"_","Upgrades")</f>
        <v>Dragonblade_Upgrades</v>
      </c>
      <c r="BU55" s="40" t="str">
        <f aca="false">CONCATENATE(BU$1,"_","Upgrades")</f>
        <v>Imperial_Guard_Upgrades</v>
      </c>
      <c r="BV55" s="40" t="str">
        <f aca="false">CONCATENATE(BV$1,"_","Upgrades")</f>
        <v>Temple_Dog_Upgrades</v>
      </c>
      <c r="BW55" s="40" t="str">
        <f aca="false">CONCATENATE(BW$1,"_","Upgrades")</f>
        <v>Hatamoto_Upgrades</v>
      </c>
      <c r="BX55" s="40" t="str">
        <f aca="false">CONCATENATE(BX$1,"_","Upgrades")</f>
        <v>Mounted_Hatamoto_Upgrades</v>
      </c>
      <c r="BY55" s="40" t="str">
        <f aca="false">CONCATENATE(BY$1,"_","Upgrades")</f>
        <v>Samurai_Upgrades</v>
      </c>
      <c r="BZ55" s="40" t="str">
        <f aca="false">CONCATENATE(BZ$1,"_","Upgrades")</f>
        <v>Mounted_Samurai_Upgrades</v>
      </c>
      <c r="CA55" s="40" t="str">
        <f aca="false">CONCATENATE(CA$1,"_","Upgrades")</f>
        <v>Ashiguru_Upgrades</v>
      </c>
      <c r="CB55" s="40" t="str">
        <f aca="false">CONCATENATE(CB$1,"_","Upgrades")</f>
        <v>Nipponese_Leves_Upgrades</v>
      </c>
    </row>
    <row r="56" customFormat="false" ht="12.8" hidden="false" customHeight="false" outlineLevel="0" collapsed="false">
      <c r="A56" s="0" t="s">
        <v>292</v>
      </c>
      <c r="B56" s="0" t="s">
        <v>292</v>
      </c>
      <c r="C56" s="0" t="s">
        <v>292</v>
      </c>
      <c r="F56" s="0" t="s">
        <v>293</v>
      </c>
      <c r="I56" s="11"/>
      <c r="J56" s="11" t="s">
        <v>294</v>
      </c>
      <c r="K56" s="11"/>
      <c r="N56" s="11"/>
      <c r="O56" s="11" t="s">
        <v>294</v>
      </c>
      <c r="P56" s="11"/>
      <c r="Q56" s="11"/>
      <c r="R56" s="11"/>
      <c r="Z56" s="0" t="s">
        <v>294</v>
      </c>
      <c r="AM56" s="12" t="s">
        <v>295</v>
      </c>
      <c r="AN56" s="12" t="s">
        <v>295</v>
      </c>
      <c r="AO56" s="12" t="s">
        <v>295</v>
      </c>
      <c r="AR56" s="12" t="s">
        <v>100</v>
      </c>
      <c r="AT56" s="0" t="s">
        <v>293</v>
      </c>
      <c r="BB56" s="0" t="s">
        <v>296</v>
      </c>
      <c r="BC56" s="0" t="s">
        <v>296</v>
      </c>
      <c r="BD56" s="0" t="s">
        <v>296</v>
      </c>
      <c r="BE56" s="0" t="s">
        <v>296</v>
      </c>
      <c r="BF56" s="0" t="s">
        <v>296</v>
      </c>
      <c r="BL56" s="0" t="s">
        <v>294</v>
      </c>
      <c r="BY56" s="0" t="s">
        <v>297</v>
      </c>
      <c r="BZ56" s="0" t="s">
        <v>297</v>
      </c>
    </row>
    <row r="57" customFormat="false" ht="12.8" hidden="false" customHeight="false" outlineLevel="0" collapsed="false">
      <c r="F57" s="12" t="s">
        <v>298</v>
      </c>
      <c r="G57" s="12"/>
      <c r="I57" s="11"/>
      <c r="J57" s="11"/>
      <c r="K57" s="11"/>
      <c r="AM57" s="12" t="s">
        <v>299</v>
      </c>
      <c r="AN57" s="12" t="s">
        <v>299</v>
      </c>
      <c r="AO57" s="12" t="s">
        <v>299</v>
      </c>
      <c r="AT57" s="12" t="s">
        <v>298</v>
      </c>
      <c r="BB57" s="0" t="s">
        <v>300</v>
      </c>
      <c r="BC57" s="0" t="s">
        <v>300</v>
      </c>
      <c r="BD57" s="0" t="s">
        <v>300</v>
      </c>
      <c r="BE57" s="0" t="s">
        <v>300</v>
      </c>
      <c r="BF57" s="0" t="s">
        <v>300</v>
      </c>
    </row>
    <row r="58" customFormat="false" ht="12.8" hidden="false" customHeight="false" outlineLevel="0" collapsed="false">
      <c r="I58" s="11"/>
      <c r="J58" s="11"/>
      <c r="K58" s="11"/>
      <c r="AM58" s="12" t="s">
        <v>301</v>
      </c>
      <c r="AN58" s="12" t="s">
        <v>301</v>
      </c>
      <c r="AO58" s="12" t="s">
        <v>301</v>
      </c>
      <c r="AT58" s="12" t="s">
        <v>302</v>
      </c>
      <c r="BB58" s="0" t="s">
        <v>303</v>
      </c>
      <c r="BC58" s="0" t="s">
        <v>303</v>
      </c>
      <c r="BD58" s="0" t="s">
        <v>303</v>
      </c>
      <c r="BE58" s="0" t="s">
        <v>303</v>
      </c>
      <c r="BF58" s="0" t="s">
        <v>303</v>
      </c>
    </row>
    <row r="59" customFormat="false" ht="12.8" hidden="false" customHeight="false" outlineLevel="0" collapsed="false">
      <c r="I59" s="11"/>
      <c r="J59" s="11"/>
      <c r="K59" s="11"/>
      <c r="AM59" s="12"/>
      <c r="AN59" s="12"/>
      <c r="AO59" s="12"/>
      <c r="AT59" s="12" t="s">
        <v>304</v>
      </c>
    </row>
    <row r="60" customFormat="false" ht="12.8" hidden="false" customHeight="false" outlineLevel="0" collapsed="false">
      <c r="I60" s="11"/>
      <c r="J60" s="11"/>
      <c r="K60" s="11"/>
      <c r="AM60" s="12"/>
      <c r="AN60" s="12"/>
      <c r="AO60" s="12"/>
    </row>
    <row r="61" customFormat="false" ht="12.8" hidden="false" customHeight="false" outlineLevel="0" collapsed="false">
      <c r="I61" s="11"/>
      <c r="J61" s="11"/>
      <c r="K61" s="11"/>
    </row>
    <row r="62" customFormat="false" ht="13.8" hidden="false" customHeight="false" outlineLevel="0" collapsed="false">
      <c r="A62" s="40" t="str">
        <f aca="false">CONCATENATE(A$1,"_","Type")</f>
        <v>Arabic_Warhorse_Type</v>
      </c>
      <c r="B62" s="40" t="str">
        <f aca="false">CONCATENATE(B$1,"_","Type")</f>
        <v>European_Warhorse_Type</v>
      </c>
      <c r="C62" s="40" t="str">
        <f aca="false">CONCATENATE(C$1,"_","Type")</f>
        <v>Warhorse_Type</v>
      </c>
      <c r="D62" s="40" t="str">
        <f aca="false">CONCATENATE(D$1,"_","Type")</f>
        <v>Elven_Warhorse_Type</v>
      </c>
      <c r="E62" s="40" t="str">
        <f aca="false">CONCATENATE(E$1,"_","Type")</f>
        <v>Chaos_Warhorse_Type</v>
      </c>
      <c r="F62" s="40" t="str">
        <f aca="false">CONCATENATE(F$1,"_","Type")</f>
        <v>Rat_Ogre_Bonebreaker_Type</v>
      </c>
      <c r="G62" s="40" t="str">
        <f aca="false">CONCATENATE(G$1,"_","Type")</f>
        <v>Demigryph_Type</v>
      </c>
      <c r="H62" s="40" t="str">
        <f aca="false">CONCATENATE(H$1,"_","Type")</f>
        <v>Cold_One_Type</v>
      </c>
      <c r="I62" s="40" t="str">
        <f aca="false">CONCATENATE(I$1,"_","Mounts")</f>
        <v>Empire_State_Troop_Mounts</v>
      </c>
      <c r="J62" s="40" t="str">
        <f aca="false">CONCATENATE(J$1,"_","Mounts")</f>
        <v>Empire_State_Troop_Skirmisher_Mounts</v>
      </c>
      <c r="K62" s="40" t="str">
        <f aca="false">CONCATENATE(K$1,"_","Mounts")</f>
        <v>Reiksguard_Mounts</v>
      </c>
      <c r="L62" s="40" t="str">
        <f aca="false">CONCATENATE(L$1,"_","Mounts")</f>
        <v>Empire_Captain_Mounts</v>
      </c>
      <c r="M62" s="40" t="str">
        <f aca="false">CONCATENATE(M$1,"_","Mounts")</f>
        <v>Master_Engineer_Mounts</v>
      </c>
      <c r="N62" s="40" t="str">
        <f aca="false">CONCATENATE(N$1,"_","Mounts")</f>
        <v>Counts_Guard_Mounts</v>
      </c>
      <c r="O62" s="40" t="str">
        <f aca="false">CONCATENATE(O$1,"_","Mounts")</f>
        <v>Halfling_Mounts</v>
      </c>
      <c r="P62" s="40" t="str">
        <f aca="false">CONCATENATE(P$1,"_","Mounts")</f>
        <v>Mounted_Empire_Captain_Mounts</v>
      </c>
      <c r="Q62" s="40" t="str">
        <f aca="false">CONCATENATE(Q$1,"_","Mounts")</f>
        <v>Mounted_Reiksguard_Mounts</v>
      </c>
      <c r="R62" s="40" t="str">
        <f aca="false">CONCATENATE(R$1,"_","Mounts")</f>
        <v>Witch_Hunter_Mounts</v>
      </c>
      <c r="S62" s="40" t="str">
        <f aca="false">CONCATENATE(S$1,"_","Mounts")</f>
        <v>Swordmaster_Mounts</v>
      </c>
      <c r="T62" s="40" t="str">
        <f aca="false">CONCATENATE(T$1,"_","Mounts")</f>
        <v>White_Lion_Mounts</v>
      </c>
      <c r="U62" s="40" t="str">
        <f aca="false">CONCATENATE(U$1,"_","Mounts")</f>
        <v>Phoenix_Guard_Mounts</v>
      </c>
      <c r="V62" s="40" t="str">
        <f aca="false">CONCATENATE(V$1,"_","Mounts")</f>
        <v>Archer_Mounts</v>
      </c>
      <c r="W62" s="40" t="str">
        <f aca="false">CONCATENATE(W$1,"_","Mounts")</f>
        <v>Noble_Mounts</v>
      </c>
      <c r="X62" s="40" t="str">
        <f aca="false">CONCATENATE(X$1,"_","Mounts")</f>
        <v>Mounted_Noble_Mounts</v>
      </c>
      <c r="Y62" s="40" t="str">
        <f aca="false">CONCATENATE(Y$1,"_","Mounts")</f>
        <v>Silver_Helm_Mounts</v>
      </c>
      <c r="Z62" s="40" t="str">
        <f aca="false">CONCATENATE(Z$1,"_","Mounts")</f>
        <v>Shadow_Warrior_Mounts</v>
      </c>
      <c r="AA62" s="40" t="str">
        <f aca="false">CONCATENATE(AA$1,"_","Mounts")</f>
        <v>Sea_Guard_Mounts</v>
      </c>
      <c r="AB62" s="40" t="str">
        <f aca="false">CONCATENATE(AB$1,"_","Mounts")</f>
        <v>Big_'Un_Mounts</v>
      </c>
      <c r="AC62" s="40" t="str">
        <f aca="false">CONCATENATE(AC$1,"_","Mounts")</f>
        <v>Black_Orc_Mounts</v>
      </c>
      <c r="AD62" s="40" t="str">
        <f aca="false">CONCATENATE(AD$1,"_","Mounts")</f>
        <v>Savage_orc_Mounts</v>
      </c>
      <c r="AE62" s="40" t="str">
        <f aca="false">CONCATENATE(AE$1,"_","Mounts")</f>
        <v>Savage_Orc_Big_Un_Mounts</v>
      </c>
      <c r="AF62" s="40" t="str">
        <f aca="false">CONCATENATE(AF$1,"_","Mounts")</f>
        <v>Orc_Big_Boss_Mounts</v>
      </c>
      <c r="AG62" s="40" t="str">
        <f aca="false">CONCATENATE(AG$1,"_","Mounts")</f>
        <v>Arrer_Boy_Mounts</v>
      </c>
      <c r="AH62" s="40" t="str">
        <f aca="false">CONCATENATE(AH$1,"_","Mounts")</f>
        <v>Night_Goblin_Mounts</v>
      </c>
      <c r="AI62" s="40" t="str">
        <f aca="false">CONCATENATE(AI$1,"_","Mounts")</f>
        <v>Night_Goblin_Big_Boss_Mounts</v>
      </c>
      <c r="AJ62" s="40" t="str">
        <f aca="false">CONCATENATE(AJ$1,"_","Mounts")</f>
        <v>Troll_Mounts</v>
      </c>
      <c r="AK62" s="40" t="str">
        <f aca="false">CONCATENATE(AK$1,"_","Mounts")</f>
        <v>Peasant_Mounts</v>
      </c>
      <c r="AL62" s="40" t="str">
        <f aca="false">CONCATENATE(AL$1,"_","Mounts")</f>
        <v>Bowman_Mounts</v>
      </c>
      <c r="AM62" s="40" t="str">
        <f aca="false">CONCATENATE(AM$1,"_","Mounts")</f>
        <v>Brettonian_Foot_Knight_Mounts</v>
      </c>
      <c r="AN62" s="40" t="str">
        <f aca="false">CONCATENATE(AN$1,"_","Mounts")</f>
        <v>Brettonian_Knight_Mounts</v>
      </c>
      <c r="AO62" s="40" t="str">
        <f aca="false">CONCATENATE(AO$1,"_","Mounts")</f>
        <v>Duke_Mounts</v>
      </c>
      <c r="AP62" s="40" t="str">
        <f aca="false">CONCATENATE(AP$1,"_","Mounts")</f>
        <v>Skavenslave_Mounts</v>
      </c>
      <c r="AQ62" s="40" t="str">
        <f aca="false">CONCATENATE(AQ$1,"_","Mounts")</f>
        <v>Clan_Rat_Mounts</v>
      </c>
      <c r="AR62" s="40" t="str">
        <f aca="false">CONCATENATE(AR$1,"_","Mounts")</f>
        <v>Gutter_Runner_Mounts</v>
      </c>
      <c r="AS62" s="40" t="str">
        <f aca="false">CONCATENATE(AS$1,"_","Mounts")</f>
        <v>Storm_Vermin_Mounts</v>
      </c>
      <c r="AT62" s="40" t="str">
        <f aca="false">CONCATENATE(AT$1,"_","Mounts")</f>
        <v>Rat_Ogre_Mounts</v>
      </c>
      <c r="AU62" s="40" t="str">
        <f aca="false">CONCATENATE(AU$1,"_","Mounts")</f>
        <v>Claw_Leader_Mounts</v>
      </c>
      <c r="AV62" s="40" t="str">
        <f aca="false">CONCATENATE(AV$1,"_","Mounts")</f>
        <v>Mounted_Claw_Leader_Mounts</v>
      </c>
      <c r="AW62" s="40" t="str">
        <f aca="false">CONCATENATE(AW$1,"_","Mounts")</f>
        <v>Dwarf_Warrior_Mounts</v>
      </c>
      <c r="AX62" s="40" t="str">
        <f aca="false">CONCATENATE(AX$1,"_","Mounts")</f>
        <v>Slayer_Mounts</v>
      </c>
      <c r="AY62" s="40" t="str">
        <f aca="false">CONCATENATE(AY$1,"_","Mounts")</f>
        <v>Ironbreaker_Mounts</v>
      </c>
      <c r="AZ62" s="40" t="str">
        <f aca="false">CONCATENATE(AZ$1,"_","Mounts")</f>
        <v>Hammerer_Mounts</v>
      </c>
      <c r="BA62" s="40" t="str">
        <f aca="false">CONCATENATE(BA$1,"_","Mounts")</f>
        <v>Dwarf_Captain_Mounts</v>
      </c>
      <c r="BB62" s="40" t="str">
        <f aca="false">CONCATENATE(BB$1,"_","Mounts")</f>
        <v>Chaos_Knight_Mounts</v>
      </c>
      <c r="BC62" s="40" t="str">
        <f aca="false">CONCATENATE(BC$1,"_","Mounts")</f>
        <v>Warrior_of_Chaos_Mounts</v>
      </c>
      <c r="BD62" s="40" t="str">
        <f aca="false">CONCATENATE(BD$1,"_","Mounts")</f>
        <v>Marauder_Mounts</v>
      </c>
      <c r="BE62" s="40" t="str">
        <f aca="false">CONCATENATE(BE$1,"_","Mounts")</f>
        <v>Mounted_Exalted_Champion_Mounts</v>
      </c>
      <c r="BF62" s="40" t="str">
        <f aca="false">CONCATENATE(BF$1,"_","Mounts")</f>
        <v>Exalted_Champion_Mounts</v>
      </c>
      <c r="BG62" s="40" t="str">
        <f aca="false">CONCATENATE(BG$1,"_","Mounts")</f>
        <v>Dark_Elf_Warrior_Mounts</v>
      </c>
      <c r="BH62" s="40" t="str">
        <f aca="false">CONCATENATE(BH$1,"_","Mounts")</f>
        <v>Dreadknight_Mounts</v>
      </c>
      <c r="BI62" s="40" t="str">
        <f aca="false">CONCATENATE(BI$1,"_","Mounts")</f>
        <v>Witch_Elf_Mounts</v>
      </c>
      <c r="BJ62" s="40" t="str">
        <f aca="false">CONCATENATE(BJ$1,"_","Mounts")</f>
        <v>Dark_Elf_Corsair_Mounts</v>
      </c>
      <c r="BK62" s="40" t="str">
        <f aca="false">CONCATENATE(BK$1,"_","Mounts")</f>
        <v>Executioner_Mounts</v>
      </c>
      <c r="BL62" s="40" t="str">
        <f aca="false">CONCATENATE(BL$1,"_","Mounts")</f>
        <v>Shade_Mounts</v>
      </c>
      <c r="BM62" s="40" t="str">
        <f aca="false">CONCATENATE(BM$1,"_","Mounts")</f>
        <v>Mounted_Dark_Elf_Master_Mounts</v>
      </c>
      <c r="BN62" s="40" t="str">
        <f aca="false">CONCATENATE(BN$1,"_","Mounts")</f>
        <v>Dark_Elf_Master_Mounts</v>
      </c>
      <c r="BO62" s="40" t="str">
        <f aca="false">CONCATENATE(BO$1,"_","Mounts")</f>
        <v>Cathayan_Captain_Mounts</v>
      </c>
      <c r="BP62" s="40" t="str">
        <f aca="false">CONCATENATE(BP$1,"_","Mounts")</f>
        <v>Mounted_Cathayan_Captain_Mounts</v>
      </c>
      <c r="BQ62" s="40" t="str">
        <f aca="false">CONCATENATE(BQ$1,"_","Mounts")</f>
        <v>Dragon_Cavalry_Mounts</v>
      </c>
      <c r="BR62" s="40" t="str">
        <f aca="false">CONCATENATE(BR$1,"_","Mounts")</f>
        <v>Imperial_Infantry_Mounts</v>
      </c>
      <c r="BS62" s="40" t="str">
        <f aca="false">CONCATENATE(BS$1,"_","Mounts")</f>
        <v>Levy-Infantry_Mounts</v>
      </c>
      <c r="BT62" s="40" t="str">
        <f aca="false">CONCATENATE(BT$1,"_","Mounts")</f>
        <v>Dragonblade_Mounts</v>
      </c>
      <c r="BU62" s="40" t="str">
        <f aca="false">CONCATENATE(BU$1,"_","Mounts")</f>
        <v>Imperial_Guard_Mounts</v>
      </c>
      <c r="BV62" s="40" t="str">
        <f aca="false">CONCATENATE(BV$1,"_","Mounts")</f>
        <v>Temple_Dog_Mounts</v>
      </c>
      <c r="BW62" s="40" t="str">
        <f aca="false">CONCATENATE(BW$1,"_","Mounts")</f>
        <v>Hatamoto_Mounts</v>
      </c>
      <c r="BX62" s="40" t="str">
        <f aca="false">CONCATENATE(BX$1,"_","Mounts")</f>
        <v>Mounted_Hatamoto_Mounts</v>
      </c>
      <c r="BY62" s="40" t="str">
        <f aca="false">CONCATENATE(BY$1,"_","Mounts")</f>
        <v>Samurai_Mounts</v>
      </c>
      <c r="BZ62" s="40" t="str">
        <f aca="false">CONCATENATE(BZ$1,"_","Mounts")</f>
        <v>Mounted_Samurai_Mounts</v>
      </c>
      <c r="CA62" s="40" t="str">
        <f aca="false">CONCATENATE(CA$1,"_","Mounts")</f>
        <v>Ashiguru_Mounts</v>
      </c>
      <c r="CB62" s="40" t="str">
        <f aca="false">CONCATENATE(CB$1,"_","Mounts")</f>
        <v>Nipponese_Leves_Mounts</v>
      </c>
    </row>
    <row r="63" customFormat="false" ht="12.8" hidden="false" customHeight="false" outlineLevel="0" collapsed="false">
      <c r="A63" s="0" t="s">
        <v>305</v>
      </c>
      <c r="B63" s="0" t="s">
        <v>305</v>
      </c>
      <c r="C63" s="0" t="s">
        <v>305</v>
      </c>
      <c r="D63" s="0" t="s">
        <v>305</v>
      </c>
      <c r="E63" s="0" t="s">
        <v>305</v>
      </c>
      <c r="F63" s="0" t="s">
        <v>306</v>
      </c>
      <c r="G63" s="0" t="s">
        <v>306</v>
      </c>
      <c r="H63" s="0" t="s">
        <v>305</v>
      </c>
      <c r="I63" s="11"/>
      <c r="J63" s="11"/>
      <c r="K63" s="11"/>
      <c r="L63" s="11" t="s">
        <v>263</v>
      </c>
      <c r="M63" s="11"/>
      <c r="P63" s="11" t="s">
        <v>263</v>
      </c>
      <c r="Q63" s="11" t="s">
        <v>263</v>
      </c>
      <c r="R63" s="11"/>
      <c r="X63" s="0" t="s">
        <v>264</v>
      </c>
      <c r="Y63" s="0" t="s">
        <v>264</v>
      </c>
      <c r="AM63" s="12"/>
      <c r="AN63" s="12" t="s">
        <v>263</v>
      </c>
      <c r="AO63" s="12" t="s">
        <v>263</v>
      </c>
      <c r="AV63" s="12" t="s">
        <v>266</v>
      </c>
      <c r="BB63" s="0" t="s">
        <v>265</v>
      </c>
      <c r="BE63" s="0" t="s">
        <v>265</v>
      </c>
      <c r="BH63" s="0" t="s">
        <v>268</v>
      </c>
      <c r="BM63" s="0" t="s">
        <v>268</v>
      </c>
      <c r="BP63" s="0" t="s">
        <v>263</v>
      </c>
      <c r="BQ63" s="0" t="s">
        <v>263</v>
      </c>
      <c r="BR63" s="0" t="s">
        <v>263</v>
      </c>
      <c r="BX63" s="0" t="s">
        <v>263</v>
      </c>
      <c r="BZ63" s="0" t="s">
        <v>263</v>
      </c>
    </row>
    <row r="64" customFormat="false" ht="12.8" hidden="false" customHeight="false" outlineLevel="0" collapsed="false">
      <c r="I64" s="11"/>
      <c r="J64" s="11"/>
      <c r="K64" s="1"/>
      <c r="P64" s="0" t="s">
        <v>267</v>
      </c>
      <c r="AV64" s="12"/>
      <c r="BH64" s="0" t="s">
        <v>263</v>
      </c>
      <c r="BM64" s="0" t="s">
        <v>263</v>
      </c>
    </row>
    <row r="65" customFormat="false" ht="12.8" hidden="false" customHeight="false" outlineLevel="0" collapsed="false">
      <c r="I65" s="11"/>
      <c r="J65" s="11"/>
      <c r="K65" s="1"/>
    </row>
    <row r="66" customFormat="false" ht="12.8" hidden="false" customHeight="false" outlineLevel="0" collapsed="false">
      <c r="K66" s="11"/>
    </row>
    <row r="67" customFormat="false" ht="12.8" hidden="false" customHeight="false" outlineLevel="0" collapsed="false">
      <c r="K67" s="11"/>
    </row>
    <row r="68" customFormat="false" ht="12.8" hidden="false" customHeight="false" outlineLevel="0" collapsed="false">
      <c r="K68" s="11"/>
    </row>
    <row r="69" customFormat="false" ht="12.8" hidden="false" customHeight="false" outlineLevel="0" collapsed="false">
      <c r="K69" s="11"/>
    </row>
    <row r="70" customFormat="false" ht="12.8" hidden="false" customHeight="false" outlineLevel="0" collapsed="false">
      <c r="K70" s="11"/>
    </row>
    <row r="71" customFormat="false" ht="12.8" hidden="false" customHeight="false" outlineLevel="0" collapsed="false">
      <c r="K71" s="11"/>
    </row>
    <row r="72" customFormat="false" ht="12.8" hidden="false" customHeight="false" outlineLevel="0" collapsed="false">
      <c r="K72" s="11"/>
    </row>
    <row r="73" customFormat="false" ht="12.8" hidden="false" customHeight="false" outlineLevel="0" collapsed="false">
      <c r="K73" s="11"/>
    </row>
    <row r="74" customFormat="false" ht="12.8" hidden="false" customHeight="false" outlineLevel="0" collapsed="false">
      <c r="K74" s="11"/>
    </row>
  </sheetData>
  <conditionalFormatting sqref="K64:K65">
    <cfRule type="duplicateValues" priority="2" aboveAverage="0" equalAverage="0" bottom="0" percent="0" rank="0" text="" dxfId="0"/>
  </conditionalFormatting>
  <conditionalFormatting sqref="L37:M37">
    <cfRule type="duplicateValues" priority="3" aboveAverage="0" equalAverage="0" bottom="0" percent="0" rank="0" text="" dxfId="1"/>
  </conditionalFormatting>
  <conditionalFormatting sqref="L27:M27">
    <cfRule type="duplicateValues" priority="4" aboveAverage="0" equalAverage="0" bottom="0" percent="0" rank="0" text="" dxfId="2"/>
  </conditionalFormatting>
  <conditionalFormatting sqref="P37">
    <cfRule type="duplicateValues" priority="5" aboveAverage="0" equalAverage="0" bottom="0" percent="0" rank="0" text="" dxfId="3"/>
  </conditionalFormatting>
  <conditionalFormatting sqref="R27">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3" activeCellId="0" sqref="1:1048576"/>
    </sheetView>
  </sheetViews>
  <sheetFormatPr defaultColWidth="9.75" defaultRowHeight="12.8" zeroHeight="false" outlineLevelRow="0" outlineLevelCol="0"/>
  <cols>
    <col collapsed="false" customWidth="true" hidden="false" outlineLevel="0" max="1" min="1" style="12" width="22.33"/>
    <col collapsed="false" customWidth="true" hidden="false" outlineLevel="0" max="2" min="2" style="45" width="84.94"/>
    <col collapsed="false" customWidth="true" hidden="false" outlineLevel="0" max="8" min="3" style="46" width="10.19"/>
  </cols>
  <sheetData>
    <row r="1" customFormat="false" ht="16.25" hidden="false" customHeight="false" outlineLevel="0" collapsed="false">
      <c r="A1" s="47" t="s">
        <v>307</v>
      </c>
      <c r="B1" s="48" t="s">
        <v>308</v>
      </c>
      <c r="C1" s="41" t="s">
        <v>168</v>
      </c>
    </row>
    <row r="2" customFormat="false" ht="61.5" hidden="false" customHeight="true" outlineLevel="0" collapsed="false">
      <c r="A2" s="12" t="s">
        <v>309</v>
      </c>
      <c r="B2" s="45" t="s">
        <v>310</v>
      </c>
      <c r="C2" s="46" t="n">
        <v>0</v>
      </c>
    </row>
    <row r="3" customFormat="false" ht="12.85" hidden="false" customHeight="false" outlineLevel="0" collapsed="false">
      <c r="A3" s="12" t="s">
        <v>311</v>
      </c>
      <c r="B3" s="45" t="s">
        <v>312</v>
      </c>
      <c r="C3" s="46" t="n">
        <v>5</v>
      </c>
    </row>
    <row r="4" customFormat="false" ht="12.85" hidden="false" customHeight="false" outlineLevel="0" collapsed="false">
      <c r="A4" s="12" t="s">
        <v>72</v>
      </c>
      <c r="B4" s="45" t="s">
        <v>313</v>
      </c>
      <c r="C4" s="46" t="n">
        <v>5</v>
      </c>
    </row>
    <row r="5" customFormat="false" ht="35.95" hidden="false" customHeight="false" outlineLevel="0" collapsed="false">
      <c r="A5" s="49" t="s">
        <v>21</v>
      </c>
      <c r="B5" s="45" t="s">
        <v>314</v>
      </c>
      <c r="C5" s="46" t="n">
        <v>5</v>
      </c>
    </row>
    <row r="6" customFormat="false" ht="24.4" hidden="false" customHeight="false" outlineLevel="0" collapsed="false">
      <c r="A6" s="12" t="s">
        <v>64</v>
      </c>
      <c r="B6" s="45" t="s">
        <v>315</v>
      </c>
      <c r="C6" s="46" t="n">
        <v>5</v>
      </c>
    </row>
    <row r="7" customFormat="false" ht="35.95" hidden="false" customHeight="false" outlineLevel="0" collapsed="false">
      <c r="A7" s="49" t="s">
        <v>23</v>
      </c>
      <c r="B7" s="45" t="s">
        <v>316</v>
      </c>
      <c r="C7" s="46" t="n">
        <v>5</v>
      </c>
    </row>
    <row r="8" customFormat="false" ht="24.4" hidden="false" customHeight="false" outlineLevel="0" collapsed="false">
      <c r="A8" s="12" t="s">
        <v>26</v>
      </c>
      <c r="B8" s="45" t="s">
        <v>317</v>
      </c>
      <c r="C8" s="46" t="n">
        <v>5</v>
      </c>
    </row>
    <row r="9" customFormat="false" ht="24.4" hidden="false" customHeight="false" outlineLevel="0" collapsed="false">
      <c r="A9" s="12" t="s">
        <v>51</v>
      </c>
      <c r="B9" s="45" t="s">
        <v>318</v>
      </c>
      <c r="C9" s="46" t="n">
        <v>5</v>
      </c>
    </row>
    <row r="10" customFormat="false" ht="24.4" hidden="false" customHeight="false" outlineLevel="0" collapsed="false">
      <c r="A10" s="12" t="s">
        <v>84</v>
      </c>
      <c r="B10" s="45" t="s">
        <v>319</v>
      </c>
      <c r="C10" s="46" t="n">
        <v>5</v>
      </c>
    </row>
    <row r="11" customFormat="false" ht="12.85" hidden="false" customHeight="false" outlineLevel="0" collapsed="false">
      <c r="A11" s="12" t="s">
        <v>81</v>
      </c>
      <c r="B11" s="45" t="s">
        <v>320</v>
      </c>
      <c r="C11" s="46" t="n">
        <v>5</v>
      </c>
    </row>
    <row r="12" customFormat="false" ht="12.85" hidden="false" customHeight="false" outlineLevel="0" collapsed="false">
      <c r="A12" s="12" t="s">
        <v>39</v>
      </c>
      <c r="B12" s="45" t="s">
        <v>321</v>
      </c>
      <c r="C12" s="46" t="n">
        <v>5</v>
      </c>
    </row>
    <row r="13" customFormat="false" ht="12.85" hidden="false" customHeight="false" outlineLevel="0" collapsed="false">
      <c r="A13" s="12" t="s">
        <v>37</v>
      </c>
      <c r="B13" s="45" t="s">
        <v>322</v>
      </c>
      <c r="C13" s="46" t="n">
        <v>5</v>
      </c>
    </row>
    <row r="14" customFormat="false" ht="12.85" hidden="false" customHeight="false" outlineLevel="0" collapsed="false">
      <c r="A14" s="12" t="s">
        <v>97</v>
      </c>
      <c r="B14" s="45" t="s">
        <v>323</v>
      </c>
      <c r="C14" s="46" t="n">
        <v>5</v>
      </c>
    </row>
    <row r="15" customFormat="false" ht="12.85" hidden="false" customHeight="false" outlineLevel="0" collapsed="false">
      <c r="A15" s="11" t="s">
        <v>28</v>
      </c>
      <c r="B15" s="45" t="s">
        <v>324</v>
      </c>
      <c r="C15" s="46" t="n">
        <v>5</v>
      </c>
    </row>
    <row r="16" customFormat="false" ht="12.85" hidden="false" customHeight="false" outlineLevel="0" collapsed="false">
      <c r="A16" s="12" t="s">
        <v>295</v>
      </c>
      <c r="B16" s="45" t="s">
        <v>325</v>
      </c>
      <c r="C16" s="46" t="n">
        <v>5</v>
      </c>
    </row>
    <row r="17" customFormat="false" ht="12.85" hidden="false" customHeight="false" outlineLevel="0" collapsed="false">
      <c r="A17" s="12" t="s">
        <v>83</v>
      </c>
      <c r="B17" s="45" t="s">
        <v>326</v>
      </c>
      <c r="C17" s="46" t="n">
        <v>5</v>
      </c>
    </row>
    <row r="18" customFormat="false" ht="47.45" hidden="false" customHeight="false" outlineLevel="0" collapsed="false">
      <c r="A18" s="12" t="s">
        <v>288</v>
      </c>
      <c r="B18" s="45" t="s">
        <v>327</v>
      </c>
      <c r="C18" s="46" t="n">
        <v>5</v>
      </c>
    </row>
    <row r="19" customFormat="false" ht="12.85" hidden="false" customHeight="false" outlineLevel="0" collapsed="false">
      <c r="A19" s="12" t="s">
        <v>90</v>
      </c>
      <c r="B19" s="45" t="s">
        <v>328</v>
      </c>
      <c r="C19" s="46" t="n">
        <v>5</v>
      </c>
    </row>
    <row r="20" customFormat="false" ht="47.45" hidden="false" customHeight="false" outlineLevel="0" collapsed="false">
      <c r="A20" s="12" t="s">
        <v>47</v>
      </c>
      <c r="B20" s="45" t="s">
        <v>329</v>
      </c>
      <c r="C20" s="46" t="n">
        <v>10</v>
      </c>
    </row>
    <row r="21" customFormat="false" ht="35.95" hidden="false" customHeight="false" outlineLevel="0" collapsed="false">
      <c r="A21" s="12" t="s">
        <v>330</v>
      </c>
      <c r="B21" s="45" t="s">
        <v>331</v>
      </c>
      <c r="C21" s="45" t="n">
        <v>10</v>
      </c>
    </row>
    <row r="22" customFormat="false" ht="12.85" hidden="false" customHeight="false" outlineLevel="0" collapsed="false">
      <c r="A22" s="12" t="s">
        <v>36</v>
      </c>
      <c r="B22" s="45" t="s">
        <v>332</v>
      </c>
      <c r="C22" s="46" t="n">
        <v>10</v>
      </c>
    </row>
    <row r="23" customFormat="false" ht="12.85" hidden="false" customHeight="false" outlineLevel="0" collapsed="false">
      <c r="A23" s="12" t="s">
        <v>35</v>
      </c>
      <c r="B23" s="45" t="s">
        <v>333</v>
      </c>
      <c r="C23" s="46" t="n">
        <v>10</v>
      </c>
    </row>
    <row r="24" customFormat="false" ht="24.4" hidden="false" customHeight="false" outlineLevel="0" collapsed="false">
      <c r="A24" s="12" t="s">
        <v>334</v>
      </c>
      <c r="B24" s="45" t="s">
        <v>335</v>
      </c>
      <c r="C24" s="45" t="n">
        <v>10</v>
      </c>
    </row>
    <row r="25" customFormat="false" ht="12.85" hidden="false" customHeight="false" outlineLevel="0" collapsed="false">
      <c r="A25" s="12" t="s">
        <v>303</v>
      </c>
      <c r="B25" s="45" t="s">
        <v>336</v>
      </c>
      <c r="C25" s="46" t="n">
        <v>10</v>
      </c>
    </row>
    <row r="26" customFormat="false" ht="12.85" hidden="false" customHeight="false" outlineLevel="0" collapsed="false">
      <c r="A26" s="12" t="s">
        <v>300</v>
      </c>
      <c r="B26" s="45" t="s">
        <v>337</v>
      </c>
      <c r="C26" s="46" t="n">
        <v>10</v>
      </c>
    </row>
    <row r="27" customFormat="false" ht="12.85" hidden="false" customHeight="false" outlineLevel="0" collapsed="false">
      <c r="A27" s="12" t="s">
        <v>100</v>
      </c>
      <c r="B27" s="45" t="s">
        <v>338</v>
      </c>
      <c r="C27" s="46" t="n">
        <v>10</v>
      </c>
    </row>
    <row r="28" customFormat="false" ht="12.85" hidden="false" customHeight="false" outlineLevel="0" collapsed="false">
      <c r="A28" s="12" t="s">
        <v>298</v>
      </c>
      <c r="B28" s="45" t="s">
        <v>339</v>
      </c>
      <c r="C28" s="46" t="n">
        <v>10</v>
      </c>
    </row>
    <row r="29" customFormat="false" ht="12.85" hidden="false" customHeight="false" outlineLevel="0" collapsed="false">
      <c r="A29" s="12" t="s">
        <v>297</v>
      </c>
      <c r="B29" s="45" t="s">
        <v>340</v>
      </c>
      <c r="C29" s="46" t="n">
        <v>10</v>
      </c>
    </row>
    <row r="30" customFormat="false" ht="12.85" hidden="false" customHeight="false" outlineLevel="0" collapsed="false">
      <c r="A30" s="12" t="s">
        <v>299</v>
      </c>
      <c r="B30" s="45" t="s">
        <v>341</v>
      </c>
      <c r="C30" s="46" t="n">
        <v>10</v>
      </c>
    </row>
    <row r="31" customFormat="false" ht="35.95" hidden="false" customHeight="false" outlineLevel="0" collapsed="false">
      <c r="A31" s="12" t="s">
        <v>342</v>
      </c>
      <c r="B31" s="45" t="s">
        <v>343</v>
      </c>
      <c r="C31" s="45" t="n">
        <v>10</v>
      </c>
    </row>
    <row r="32" customFormat="false" ht="24.4" hidden="false" customHeight="false" outlineLevel="0" collapsed="false">
      <c r="A32" s="12" t="s">
        <v>289</v>
      </c>
      <c r="B32" s="45" t="s">
        <v>344</v>
      </c>
      <c r="C32" s="46" t="n">
        <v>10</v>
      </c>
    </row>
    <row r="33" customFormat="false" ht="12.85" hidden="false" customHeight="false" outlineLevel="0" collapsed="false">
      <c r="A33" s="12" t="s">
        <v>67</v>
      </c>
      <c r="B33" s="45" t="s">
        <v>345</v>
      </c>
      <c r="C33" s="46" t="n">
        <v>15</v>
      </c>
    </row>
    <row r="34" customFormat="false" ht="24.4" hidden="false" customHeight="false" outlineLevel="0" collapsed="false">
      <c r="A34" s="12" t="s">
        <v>346</v>
      </c>
      <c r="B34" s="45" t="s">
        <v>347</v>
      </c>
      <c r="C34" s="45" t="n">
        <v>15</v>
      </c>
    </row>
    <row r="35" customFormat="false" ht="12.85" hidden="false" customHeight="false" outlineLevel="0" collapsed="false">
      <c r="A35" s="12" t="s">
        <v>296</v>
      </c>
      <c r="B35" s="45" t="s">
        <v>345</v>
      </c>
      <c r="C35" s="46" t="n">
        <v>15</v>
      </c>
    </row>
    <row r="36" customFormat="false" ht="12.85" hidden="false" customHeight="false" outlineLevel="0" collapsed="false">
      <c r="A36" s="12" t="s">
        <v>302</v>
      </c>
      <c r="B36" s="45" t="s">
        <v>348</v>
      </c>
      <c r="C36" s="46" t="n">
        <v>15</v>
      </c>
    </row>
    <row r="37" customFormat="false" ht="12.85" hidden="false" customHeight="false" outlineLevel="0" collapsed="false">
      <c r="A37" s="12" t="s">
        <v>54</v>
      </c>
      <c r="B37" s="45" t="s">
        <v>345</v>
      </c>
      <c r="C37" s="46" t="n">
        <v>15</v>
      </c>
    </row>
    <row r="38" customFormat="false" ht="24.4" hidden="false" customHeight="false" outlineLevel="0" collapsed="false">
      <c r="A38" s="12" t="s">
        <v>349</v>
      </c>
      <c r="B38" s="45" t="s">
        <v>350</v>
      </c>
      <c r="C38" s="45" t="n">
        <v>20</v>
      </c>
    </row>
    <row r="39" customFormat="false" ht="12.85" hidden="false" customHeight="false" outlineLevel="0" collapsed="false">
      <c r="A39" s="12" t="s">
        <v>293</v>
      </c>
      <c r="B39" s="45" t="s">
        <v>351</v>
      </c>
      <c r="C39" s="46" t="n">
        <v>20</v>
      </c>
    </row>
    <row r="40" customFormat="false" ht="35.95" hidden="false" customHeight="false" outlineLevel="0" collapsed="false">
      <c r="A40" s="12" t="s">
        <v>352</v>
      </c>
      <c r="B40" s="45" t="s">
        <v>353</v>
      </c>
      <c r="C40" s="45" t="n">
        <v>20</v>
      </c>
    </row>
    <row r="41" customFormat="false" ht="47.45" hidden="false" customHeight="false" outlineLevel="0" collapsed="false">
      <c r="A41" s="12" t="s">
        <v>301</v>
      </c>
      <c r="B41" s="45" t="s">
        <v>354</v>
      </c>
      <c r="C41" s="46" t="n">
        <v>20</v>
      </c>
    </row>
    <row r="42" customFormat="false" ht="12.85" hidden="false" customHeight="false" outlineLevel="0" collapsed="false">
      <c r="A42" s="12" t="s">
        <v>41</v>
      </c>
      <c r="B42" s="45" t="s">
        <v>355</v>
      </c>
      <c r="C42" s="46" t="n">
        <v>30</v>
      </c>
    </row>
    <row r="43" customFormat="false" ht="54.75" hidden="false" customHeight="true" outlineLevel="0" collapsed="false">
      <c r="A43" s="12" t="s">
        <v>292</v>
      </c>
      <c r="B43" s="45" t="s">
        <v>356</v>
      </c>
      <c r="C43" s="46" t="n">
        <v>30</v>
      </c>
    </row>
    <row r="44" customFormat="false" ht="24.4" hidden="false" customHeight="false" outlineLevel="0" collapsed="false">
      <c r="A44" s="12" t="s">
        <v>357</v>
      </c>
      <c r="B44" s="45" t="s">
        <v>358</v>
      </c>
      <c r="C44" s="45" t="n">
        <v>30</v>
      </c>
    </row>
    <row r="45" customFormat="false" ht="12.85" hidden="false" customHeight="false" outlineLevel="0" collapsed="false">
      <c r="A45" s="12" t="s">
        <v>304</v>
      </c>
      <c r="B45" s="45" t="s">
        <v>359</v>
      </c>
      <c r="C45" s="46" t="n">
        <v>30</v>
      </c>
    </row>
    <row r="46" customFormat="false" ht="12.85" hidden="false" customHeight="false" outlineLevel="0" collapsed="false">
      <c r="A46" s="12" t="s">
        <v>59</v>
      </c>
      <c r="B46" s="45" t="s">
        <v>360</v>
      </c>
      <c r="C46" s="46" t="n">
        <v>50</v>
      </c>
    </row>
    <row r="47" customFormat="false" ht="12.85" hidden="false" customHeight="false" outlineLevel="0" collapsed="false">
      <c r="A47" s="12" t="s">
        <v>291</v>
      </c>
      <c r="B47" s="45" t="s">
        <v>361</v>
      </c>
    </row>
    <row r="48" customFormat="false" ht="12.85" hidden="false" customHeight="false" outlineLevel="0" collapsed="false">
      <c r="A48" s="12" t="s">
        <v>305</v>
      </c>
      <c r="B48" s="45" t="s">
        <v>174</v>
      </c>
    </row>
    <row r="49" customFormat="false" ht="24.4" hidden="false" customHeight="false" outlineLevel="0" collapsed="false">
      <c r="A49" s="12" t="s">
        <v>362</v>
      </c>
      <c r="B49" s="45" t="s">
        <v>363</v>
      </c>
    </row>
    <row r="50" customFormat="false" ht="12.85" hidden="false" customHeight="false" outlineLevel="0" collapsed="false">
      <c r="A50" s="12" t="s">
        <v>290</v>
      </c>
      <c r="B50" s="45" t="s">
        <v>364</v>
      </c>
    </row>
    <row r="51" customFormat="false" ht="12.85" hidden="false" customHeight="false" outlineLevel="0" collapsed="false">
      <c r="A51" s="12" t="s">
        <v>306</v>
      </c>
      <c r="B51" s="45" t="s">
        <v>365</v>
      </c>
    </row>
    <row r="52" customFormat="false" ht="24.4" hidden="false" customHeight="false" outlineLevel="0" collapsed="false">
      <c r="A52" s="12" t="s">
        <v>366</v>
      </c>
      <c r="B52" s="45" t="s">
        <v>367</v>
      </c>
    </row>
    <row r="53" customFormat="false" ht="12.85" hidden="false" customHeight="false" outlineLevel="0" collapsed="false">
      <c r="A53" s="12" t="s">
        <v>368</v>
      </c>
      <c r="B53" s="45" t="s">
        <v>369</v>
      </c>
    </row>
    <row r="54" customFormat="false" ht="24.4" hidden="false" customHeight="false" outlineLevel="0" collapsed="false">
      <c r="A54" s="12" t="s">
        <v>294</v>
      </c>
      <c r="B54" s="45" t="s">
        <v>370</v>
      </c>
      <c r="C54" s="46" t="n">
        <v>10</v>
      </c>
    </row>
    <row r="55" customFormat="false" ht="24.4" hidden="false" customHeight="false" outlineLevel="0" collapsed="false">
      <c r="A55" s="12" t="s">
        <v>371</v>
      </c>
      <c r="B55" s="45" t="s">
        <v>372</v>
      </c>
    </row>
    <row r="56" customFormat="false" ht="24.4" hidden="false" customHeight="false" outlineLevel="0" collapsed="false">
      <c r="A56" s="12" t="s">
        <v>373</v>
      </c>
      <c r="B56" s="45" t="s">
        <v>374</v>
      </c>
      <c r="C56" s="46" t="n">
        <v>10</v>
      </c>
    </row>
    <row r="57" customFormat="false" ht="35.95" hidden="false" customHeight="false" outlineLevel="0" collapsed="false">
      <c r="A57" s="12" t="s">
        <v>375</v>
      </c>
      <c r="B57" s="45" t="s">
        <v>376</v>
      </c>
    </row>
    <row r="58" customFormat="false" ht="24.4" hidden="false" customHeight="false" outlineLevel="0" collapsed="false">
      <c r="A58" s="12" t="s">
        <v>377</v>
      </c>
      <c r="B58" s="45" t="s">
        <v>378</v>
      </c>
    </row>
    <row r="59" customFormat="false" ht="24.4" hidden="false" customHeight="false" outlineLevel="0" collapsed="false">
      <c r="A59" s="12" t="s">
        <v>379</v>
      </c>
      <c r="B59" s="45" t="s">
        <v>380</v>
      </c>
    </row>
    <row r="60" customFormat="false" ht="12.85" hidden="false" customHeight="false" outlineLevel="0" collapsed="false">
      <c r="A60" s="12" t="s">
        <v>381</v>
      </c>
      <c r="B60" s="45" t="s">
        <v>382</v>
      </c>
    </row>
    <row r="61" customFormat="false" ht="12.85" hidden="false" customHeight="false" outlineLevel="0" collapsed="false">
      <c r="A61" s="12" t="s">
        <v>383</v>
      </c>
      <c r="B61" s="45" t="s">
        <v>384</v>
      </c>
      <c r="C61" s="46" t="n">
        <v>5</v>
      </c>
    </row>
    <row r="62" customFormat="false" ht="12.85" hidden="false" customHeight="false" outlineLevel="0" collapsed="false">
      <c r="A62" s="12" t="s">
        <v>385</v>
      </c>
      <c r="B62" s="45" t="s">
        <v>386</v>
      </c>
      <c r="C62" s="46" t="n">
        <v>5</v>
      </c>
    </row>
    <row r="63" customFormat="false" ht="24.4" hidden="false" customHeight="false" outlineLevel="0" collapsed="false">
      <c r="A63" s="12" t="s">
        <v>286</v>
      </c>
      <c r="B63" s="45" t="s">
        <v>387</v>
      </c>
      <c r="C63" s="46" t="n">
        <v>10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 activeCellId="0" sqref="1:1048576"/>
    </sheetView>
  </sheetViews>
  <sheetFormatPr defaultColWidth="11.53515625" defaultRowHeight="12.8" zeroHeight="false" outlineLevelRow="0" outlineLevelCol="0"/>
  <cols>
    <col collapsed="false" customWidth="true" hidden="false" outlineLevel="0" max="1" min="1" style="0" width="20.83"/>
    <col collapsed="false" customWidth="true" hidden="false" outlineLevel="0" max="3" min="2" style="0" width="21.35"/>
    <col collapsed="false" customWidth="true" hidden="false" outlineLevel="0" max="4" min="4" style="0" width="56.2"/>
    <col collapsed="false" customWidth="true" hidden="false" outlineLevel="0" max="7" min="6" style="0" width="29.56"/>
  </cols>
  <sheetData>
    <row r="1" customFormat="false" ht="13.8" hidden="false" customHeight="false" outlineLevel="0" collapsed="false">
      <c r="A1" s="50" t="s">
        <v>388</v>
      </c>
      <c r="B1" s="50" t="s">
        <v>389</v>
      </c>
      <c r="C1" s="50" t="s">
        <v>390</v>
      </c>
      <c r="D1" s="50" t="s">
        <v>308</v>
      </c>
      <c r="E1" s="50" t="s">
        <v>168</v>
      </c>
      <c r="F1" s="50" t="s">
        <v>391</v>
      </c>
      <c r="G1" s="50" t="s">
        <v>392</v>
      </c>
    </row>
    <row r="2" customFormat="false" ht="12.8" hidden="false" customHeight="false" outlineLevel="0" collapsed="false">
      <c r="A2" s="51" t="s">
        <v>274</v>
      </c>
      <c r="B2" s="52" t="s">
        <v>393</v>
      </c>
      <c r="C2" s="52" t="s">
        <v>393</v>
      </c>
      <c r="D2" s="52" t="s">
        <v>174</v>
      </c>
      <c r="E2" s="51" t="n">
        <v>10</v>
      </c>
      <c r="F2" s="51" t="n">
        <v>1</v>
      </c>
      <c r="G2" s="51" t="n">
        <v>1</v>
      </c>
    </row>
    <row r="3" customFormat="false" ht="12.8" hidden="false" customHeight="false" outlineLevel="0" collapsed="false">
      <c r="A3" s="53" t="s">
        <v>275</v>
      </c>
      <c r="B3" s="54" t="s">
        <v>394</v>
      </c>
      <c r="C3" s="54" t="s">
        <v>394</v>
      </c>
      <c r="D3" s="54" t="s">
        <v>174</v>
      </c>
      <c r="E3" s="53" t="n">
        <v>20</v>
      </c>
      <c r="F3" s="53" t="n">
        <v>2</v>
      </c>
      <c r="G3" s="53" t="n">
        <v>2</v>
      </c>
    </row>
    <row r="4" customFormat="false" ht="12.8" hidden="false" customHeight="false" outlineLevel="0" collapsed="false">
      <c r="A4" s="53" t="s">
        <v>276</v>
      </c>
      <c r="B4" s="54" t="s">
        <v>395</v>
      </c>
      <c r="C4" s="54" t="s">
        <v>395</v>
      </c>
      <c r="D4" s="54" t="s">
        <v>174</v>
      </c>
      <c r="E4" s="53" t="n">
        <v>30</v>
      </c>
      <c r="F4" s="53" t="n">
        <v>3</v>
      </c>
      <c r="G4" s="53" t="n">
        <v>3</v>
      </c>
    </row>
    <row r="5" customFormat="false" ht="12.8" hidden="false" customHeight="false" outlineLevel="0" collapsed="false">
      <c r="A5" s="53" t="s">
        <v>277</v>
      </c>
      <c r="B5" s="54" t="s">
        <v>396</v>
      </c>
      <c r="C5" s="54" t="s">
        <v>396</v>
      </c>
      <c r="D5" s="54" t="s">
        <v>174</v>
      </c>
      <c r="E5" s="53" t="n">
        <v>40</v>
      </c>
      <c r="F5" s="53" t="n">
        <v>4</v>
      </c>
      <c r="G5" s="53" t="n">
        <v>4</v>
      </c>
    </row>
    <row r="6" customFormat="false" ht="12.8" hidden="false" customHeight="false" outlineLevel="0" collapsed="false">
      <c r="A6" s="53" t="s">
        <v>279</v>
      </c>
      <c r="B6" s="54" t="s">
        <v>393</v>
      </c>
      <c r="C6" s="54" t="s">
        <v>393</v>
      </c>
      <c r="D6" s="54" t="s">
        <v>174</v>
      </c>
      <c r="E6" s="53" t="n">
        <v>10</v>
      </c>
      <c r="F6" s="53" t="n">
        <v>1</v>
      </c>
      <c r="G6" s="53" t="n">
        <v>1</v>
      </c>
    </row>
    <row r="7" customFormat="false" ht="12.8" hidden="false" customHeight="false" outlineLevel="0" collapsed="false">
      <c r="A7" s="53" t="s">
        <v>283</v>
      </c>
      <c r="B7" s="54" t="s">
        <v>393</v>
      </c>
      <c r="C7" s="54" t="s">
        <v>393</v>
      </c>
      <c r="D7" s="54" t="s">
        <v>174</v>
      </c>
      <c r="E7" s="53" t="n">
        <v>10</v>
      </c>
      <c r="F7" s="53" t="n">
        <v>1</v>
      </c>
      <c r="G7" s="53" t="n">
        <v>1</v>
      </c>
    </row>
    <row r="8" customFormat="false" ht="12.8" hidden="false" customHeight="false" outlineLevel="0" collapsed="false">
      <c r="A8" s="53" t="s">
        <v>282</v>
      </c>
      <c r="B8" s="54" t="s">
        <v>174</v>
      </c>
      <c r="C8" s="54" t="s">
        <v>393</v>
      </c>
      <c r="D8" s="54" t="s">
        <v>174</v>
      </c>
      <c r="E8" s="53" t="n">
        <v>5</v>
      </c>
      <c r="F8" s="53" t="n">
        <v>0</v>
      </c>
      <c r="G8" s="53" t="n">
        <v>1</v>
      </c>
    </row>
    <row r="9" customFormat="false" ht="12.8" hidden="false" customHeight="false" outlineLevel="0" collapsed="false">
      <c r="A9" s="53" t="s">
        <v>284</v>
      </c>
      <c r="B9" s="54" t="s">
        <v>174</v>
      </c>
      <c r="C9" s="54" t="s">
        <v>393</v>
      </c>
      <c r="D9" s="54" t="s">
        <v>174</v>
      </c>
      <c r="E9" s="53" t="n">
        <v>5</v>
      </c>
      <c r="F9" s="53" t="n">
        <v>0</v>
      </c>
      <c r="G9" s="53" t="n">
        <v>1</v>
      </c>
    </row>
    <row r="10" customFormat="false" ht="12.8" hidden="false" customHeight="false" outlineLevel="0" collapsed="false">
      <c r="A10" s="53" t="s">
        <v>280</v>
      </c>
      <c r="B10" s="54" t="s">
        <v>395</v>
      </c>
      <c r="C10" s="54" t="s">
        <v>174</v>
      </c>
      <c r="D10" s="54" t="s">
        <v>397</v>
      </c>
      <c r="E10" s="53" t="n">
        <v>5</v>
      </c>
      <c r="F10" s="53" t="n">
        <v>0</v>
      </c>
      <c r="G10" s="53" t="n">
        <v>3</v>
      </c>
    </row>
    <row r="11" customFormat="false" ht="12.8" hidden="false" customHeight="false" outlineLevel="0" collapsed="false">
      <c r="A11" s="53" t="s">
        <v>285</v>
      </c>
      <c r="B11" s="54" t="s">
        <v>174</v>
      </c>
      <c r="C11" s="54" t="s">
        <v>393</v>
      </c>
      <c r="D11" s="54" t="s">
        <v>174</v>
      </c>
      <c r="E11" s="53" t="n">
        <v>5</v>
      </c>
      <c r="F11" s="53" t="n">
        <v>0</v>
      </c>
      <c r="G11" s="53" t="n">
        <v>1</v>
      </c>
    </row>
    <row r="12" customFormat="false" ht="12.8" hidden="false" customHeight="false" outlineLevel="0" collapsed="false">
      <c r="A12" s="53" t="s">
        <v>398</v>
      </c>
      <c r="B12" s="54" t="s">
        <v>395</v>
      </c>
      <c r="C12" s="54" t="s">
        <v>174</v>
      </c>
      <c r="D12" s="54" t="s">
        <v>174</v>
      </c>
      <c r="E12" s="53" t="n">
        <v>10</v>
      </c>
      <c r="F12" s="53" t="n">
        <v>0</v>
      </c>
      <c r="G12" s="53" t="n">
        <v>3</v>
      </c>
    </row>
    <row r="13" customFormat="false" ht="12.8" hidden="false" customHeight="false" outlineLevel="0" collapsed="false">
      <c r="A13" s="53" t="s">
        <v>270</v>
      </c>
      <c r="B13" s="54" t="s">
        <v>393</v>
      </c>
      <c r="C13" s="54" t="s">
        <v>393</v>
      </c>
      <c r="D13" s="54" t="s">
        <v>399</v>
      </c>
      <c r="E13" s="53" t="n">
        <v>5</v>
      </c>
      <c r="F13" s="53" t="n">
        <v>1</v>
      </c>
      <c r="G13" s="53" t="n">
        <v>1</v>
      </c>
    </row>
    <row r="14" customFormat="false" ht="12.8" hidden="false" customHeight="false" outlineLevel="0" collapsed="false">
      <c r="A14" s="53" t="s">
        <v>271</v>
      </c>
      <c r="B14" s="54" t="s">
        <v>393</v>
      </c>
      <c r="C14" s="54" t="s">
        <v>393</v>
      </c>
      <c r="D14" s="54" t="s">
        <v>174</v>
      </c>
      <c r="E14" s="53" t="n">
        <v>10</v>
      </c>
      <c r="F14" s="53" t="n">
        <v>1</v>
      </c>
      <c r="G14" s="53" t="n">
        <v>1</v>
      </c>
    </row>
    <row r="15" customFormat="false" ht="12.8" hidden="false" customHeight="false" outlineLevel="0" collapsed="false">
      <c r="A15" s="53" t="s">
        <v>273</v>
      </c>
      <c r="B15" s="54" t="s">
        <v>393</v>
      </c>
      <c r="C15" s="54" t="s">
        <v>393</v>
      </c>
      <c r="D15" s="54" t="s">
        <v>174</v>
      </c>
      <c r="E15" s="53" t="n">
        <v>10</v>
      </c>
      <c r="F15" s="53" t="n">
        <v>1</v>
      </c>
      <c r="G15" s="53" t="n">
        <v>1</v>
      </c>
    </row>
    <row r="16" customFormat="false" ht="12.8" hidden="false" customHeight="false" outlineLevel="0" collapsed="false">
      <c r="A16" s="53" t="s">
        <v>278</v>
      </c>
      <c r="B16" s="54" t="s">
        <v>396</v>
      </c>
      <c r="C16" s="54" t="s">
        <v>396</v>
      </c>
      <c r="D16" s="54" t="s">
        <v>174</v>
      </c>
      <c r="E16" s="53" t="n">
        <v>35</v>
      </c>
      <c r="F16" s="53" t="n">
        <v>4</v>
      </c>
      <c r="G16" s="53" t="n">
        <v>4</v>
      </c>
    </row>
    <row r="17" customFormat="false" ht="12.8" hidden="false" customHeight="false" outlineLevel="0" collapsed="false">
      <c r="A17" s="53" t="s">
        <v>281</v>
      </c>
      <c r="B17" s="54" t="s">
        <v>393</v>
      </c>
      <c r="C17" s="54" t="s">
        <v>174</v>
      </c>
      <c r="D17" s="54" t="s">
        <v>210</v>
      </c>
      <c r="E17" s="53" t="n">
        <v>10</v>
      </c>
      <c r="F17" s="53" t="n">
        <v>1</v>
      </c>
      <c r="G17" s="53" t="n">
        <v>0</v>
      </c>
    </row>
    <row r="18" customFormat="false" ht="12.8" hidden="false" customHeight="false" outlineLevel="0" collapsed="false">
      <c r="A18" s="55" t="s">
        <v>272</v>
      </c>
      <c r="B18" s="54" t="s">
        <v>394</v>
      </c>
      <c r="C18" s="54" t="s">
        <v>394</v>
      </c>
      <c r="D18" s="54" t="s">
        <v>174</v>
      </c>
      <c r="E18" s="53" t="n">
        <v>20</v>
      </c>
      <c r="F18" s="53" t="n">
        <v>2</v>
      </c>
      <c r="G18" s="53" t="n">
        <v>2</v>
      </c>
    </row>
    <row r="19" customFormat="false" ht="12.8" hidden="false" customHeight="false" outlineLevel="0" collapsed="false">
      <c r="A19" s="56" t="s">
        <v>400</v>
      </c>
      <c r="B19" s="57" t="s">
        <v>401</v>
      </c>
      <c r="C19" s="57" t="s">
        <v>401</v>
      </c>
      <c r="D19" s="57" t="s">
        <v>402</v>
      </c>
      <c r="E19" s="58" t="n">
        <v>10</v>
      </c>
      <c r="F19" s="58" t="n">
        <v>1</v>
      </c>
      <c r="G19" s="58" t="n">
        <v>1</v>
      </c>
    </row>
    <row r="20" customFormat="false" ht="12.8" hidden="false" customHeight="false" outlineLevel="0" collapsed="false">
      <c r="A20" s="56" t="s">
        <v>403</v>
      </c>
      <c r="B20" s="57" t="s">
        <v>404</v>
      </c>
      <c r="C20" s="57" t="s">
        <v>404</v>
      </c>
      <c r="D20" s="59" t="s">
        <v>174</v>
      </c>
      <c r="E20" s="58" t="n">
        <v>30</v>
      </c>
      <c r="F20" s="58" t="n">
        <v>2</v>
      </c>
      <c r="G20" s="58" t="n">
        <v>2</v>
      </c>
    </row>
    <row r="21" customFormat="false" ht="12.8" hidden="false" customHeight="false" outlineLevel="0" collapsed="false">
      <c r="A21" s="56" t="s">
        <v>405</v>
      </c>
      <c r="B21" s="57" t="s">
        <v>401</v>
      </c>
      <c r="C21" s="57" t="s">
        <v>401</v>
      </c>
      <c r="D21" s="57" t="s">
        <v>406</v>
      </c>
      <c r="E21" s="58" t="n">
        <v>20</v>
      </c>
      <c r="F21" s="58" t="n">
        <v>1</v>
      </c>
      <c r="G21" s="58" t="n">
        <v>1</v>
      </c>
    </row>
    <row r="22" customFormat="false" ht="12.8" hidden="false" customHeight="false" outlineLevel="0" collapsed="false">
      <c r="A22" s="56" t="s">
        <v>407</v>
      </c>
      <c r="B22" s="57" t="s">
        <v>401</v>
      </c>
      <c r="C22" s="57" t="s">
        <v>401</v>
      </c>
      <c r="D22" s="57" t="s">
        <v>174</v>
      </c>
      <c r="E22" s="58" t="n">
        <v>15</v>
      </c>
      <c r="F22" s="58" t="n">
        <v>1</v>
      </c>
      <c r="G22" s="58" t="n">
        <v>1</v>
      </c>
    </row>
    <row r="23" customFormat="false" ht="21.05" hidden="false" customHeight="true" outlineLevel="0" collapsed="false">
      <c r="A23" s="56" t="s">
        <v>408</v>
      </c>
      <c r="B23" s="57" t="s">
        <v>401</v>
      </c>
      <c r="C23" s="57" t="s">
        <v>401</v>
      </c>
      <c r="D23" s="59" t="s">
        <v>409</v>
      </c>
      <c r="E23" s="58" t="n">
        <v>15</v>
      </c>
      <c r="F23" s="58" t="n">
        <v>1</v>
      </c>
      <c r="G23" s="58" t="n">
        <v>1</v>
      </c>
    </row>
    <row r="24" customFormat="false" ht="21.05" hidden="false" customHeight="true" outlineLevel="0" collapsed="false">
      <c r="A24" s="56" t="s">
        <v>410</v>
      </c>
      <c r="B24" s="57" t="s">
        <v>401</v>
      </c>
      <c r="C24" s="57" t="s">
        <v>404</v>
      </c>
      <c r="D24" s="59" t="s">
        <v>411</v>
      </c>
      <c r="E24" s="58" t="n">
        <v>25</v>
      </c>
      <c r="F24" s="58" t="n">
        <v>1</v>
      </c>
      <c r="G24" s="58" t="n">
        <v>2</v>
      </c>
    </row>
    <row r="25" customFormat="false" ht="21.05" hidden="false" customHeight="true" outlineLevel="0" collapsed="false">
      <c r="A25" s="56" t="s">
        <v>412</v>
      </c>
      <c r="B25" s="57" t="s">
        <v>413</v>
      </c>
      <c r="C25" s="57" t="s">
        <v>413</v>
      </c>
      <c r="D25" s="59" t="s">
        <v>414</v>
      </c>
      <c r="E25" s="58" t="n">
        <v>45</v>
      </c>
      <c r="F25" s="58" t="n">
        <v>4</v>
      </c>
      <c r="G25" s="58" t="n">
        <v>4</v>
      </c>
    </row>
    <row r="26" customFormat="false" ht="21.05" hidden="false" customHeight="true" outlineLevel="0" collapsed="false">
      <c r="A26" s="60" t="s">
        <v>415</v>
      </c>
      <c r="B26" s="61" t="s">
        <v>416</v>
      </c>
      <c r="C26" s="61" t="s">
        <v>416</v>
      </c>
      <c r="D26" s="59" t="s">
        <v>417</v>
      </c>
      <c r="E26" s="58" t="n">
        <v>40</v>
      </c>
      <c r="F26" s="58" t="n">
        <v>3</v>
      </c>
      <c r="G26" s="58" t="n">
        <v>3</v>
      </c>
    </row>
    <row r="27" customFormat="false" ht="12.8" hidden="false" customHeight="false" outlineLevel="0" collapsed="false">
      <c r="A27" s="60" t="s">
        <v>418</v>
      </c>
      <c r="B27" s="61" t="s">
        <v>401</v>
      </c>
      <c r="C27" s="61" t="s">
        <v>174</v>
      </c>
      <c r="D27" s="59" t="s">
        <v>210</v>
      </c>
      <c r="E27" s="58" t="n">
        <v>15</v>
      </c>
      <c r="F27" s="58" t="n">
        <v>1</v>
      </c>
      <c r="G27" s="58"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2022-12-28T15:46:05Z</dcterms:created>
  <dc:creator/>
  <dc:description/>
  <dc:language>en-CA</dc:language>
  <cp:lastModifiedBy/>
  <dcterms:modified xsi:type="dcterms:W3CDTF">2022-12-28T23:49:50Z</dcterms:modified>
  <cp:revision>20</cp:revision>
  <dc:subject/>
  <dc:title/>
</cp:coreProperties>
</file>